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rsen\Documents\RTI\"/>
    </mc:Choice>
  </mc:AlternateContent>
  <bookViews>
    <workbookView xWindow="0" yWindow="0" windowWidth="25200" windowHeight="12135"/>
  </bookViews>
  <sheets>
    <sheet name="3 Rdg" sheetId="257" r:id="rId1"/>
  </sheets>
  <definedNames>
    <definedName name="_xlnm.Print_Area" localSheetId="0">'3 Rdg'!$E$2:$T$111</definedName>
    <definedName name="_xlnm.Print_Titles" localSheetId="0">'3 Rdg'!$8:$14</definedName>
  </definedNames>
  <calcPr calcId="152511"/>
</workbook>
</file>

<file path=xl/calcChain.xml><?xml version="1.0" encoding="utf-8"?>
<calcChain xmlns="http://schemas.openxmlformats.org/spreadsheetml/2006/main">
  <c r="AW28" i="257" l="1"/>
  <c r="AV28" i="257"/>
  <c r="AU28" i="257"/>
  <c r="AT28" i="257"/>
  <c r="AS28" i="257"/>
  <c r="AR28" i="257"/>
  <c r="AQ28" i="257"/>
  <c r="AP28" i="257"/>
  <c r="AW74" i="257"/>
  <c r="AV74" i="257"/>
  <c r="AU74" i="257"/>
  <c r="AT74" i="257"/>
  <c r="AS74" i="257"/>
  <c r="AR74" i="257"/>
  <c r="AQ74" i="257"/>
  <c r="AP74" i="257"/>
  <c r="AW30" i="257"/>
  <c r="AV30" i="257"/>
  <c r="AU30" i="257"/>
  <c r="AT30" i="257"/>
  <c r="AS30" i="257"/>
  <c r="AR30" i="257"/>
  <c r="AQ30" i="257"/>
  <c r="AP30" i="257"/>
  <c r="AW108" i="257"/>
  <c r="AV108" i="257"/>
  <c r="AU108" i="257"/>
  <c r="AT108" i="257"/>
  <c r="AS108" i="257"/>
  <c r="AR108" i="257"/>
  <c r="AQ108" i="257"/>
  <c r="AP108" i="257"/>
  <c r="AW71" i="257"/>
  <c r="AV71" i="257"/>
  <c r="AU71" i="257"/>
  <c r="AT71" i="257"/>
  <c r="AS71" i="257"/>
  <c r="AR71" i="257"/>
  <c r="AQ71" i="257"/>
  <c r="AP71" i="257"/>
  <c r="AW53" i="257"/>
  <c r="AV53" i="257"/>
  <c r="AU53" i="257"/>
  <c r="AT53" i="257"/>
  <c r="AS53" i="257"/>
  <c r="AR53" i="257"/>
  <c r="AQ53" i="257"/>
  <c r="AP53" i="257"/>
  <c r="AW96" i="257"/>
  <c r="AV96" i="257"/>
  <c r="AU96" i="257"/>
  <c r="AT96" i="257"/>
  <c r="AS96" i="257"/>
  <c r="AR96" i="257"/>
  <c r="AQ96" i="257"/>
  <c r="AP96" i="257"/>
  <c r="AW40" i="257"/>
  <c r="AV40" i="257"/>
  <c r="AU40" i="257"/>
  <c r="AT40" i="257"/>
  <c r="AS40" i="257"/>
  <c r="AR40" i="257"/>
  <c r="AQ40" i="257"/>
  <c r="AP40" i="257"/>
  <c r="AW93" i="257"/>
  <c r="AV93" i="257"/>
  <c r="AU93" i="257"/>
  <c r="AT93" i="257"/>
  <c r="AS93" i="257"/>
  <c r="AR93" i="257"/>
  <c r="AQ93" i="257"/>
  <c r="AP93" i="257"/>
  <c r="AW17" i="257"/>
  <c r="AV17" i="257"/>
  <c r="AU17" i="257"/>
  <c r="AT17" i="257"/>
  <c r="AS17" i="257"/>
  <c r="AR17" i="257"/>
  <c r="AQ17" i="257"/>
  <c r="AP17" i="257"/>
  <c r="AW24" i="257"/>
  <c r="AV24" i="257"/>
  <c r="AU24" i="257"/>
  <c r="AT24" i="257"/>
  <c r="AS24" i="257"/>
  <c r="AR24" i="257"/>
  <c r="AQ24" i="257"/>
  <c r="AP24" i="257"/>
  <c r="AW84" i="257"/>
  <c r="AV84" i="257"/>
  <c r="AU84" i="257"/>
  <c r="AT84" i="257"/>
  <c r="AS84" i="257"/>
  <c r="AR84" i="257"/>
  <c r="AQ84" i="257"/>
  <c r="AP84" i="257"/>
  <c r="AW95" i="257"/>
  <c r="AV95" i="257"/>
  <c r="AU95" i="257"/>
  <c r="AT95" i="257"/>
  <c r="AS95" i="257"/>
  <c r="AR95" i="257"/>
  <c r="AQ95" i="257"/>
  <c r="AP95" i="257"/>
  <c r="AW31" i="257"/>
  <c r="AV31" i="257"/>
  <c r="AU31" i="257"/>
  <c r="AT31" i="257"/>
  <c r="AS31" i="257"/>
  <c r="AR31" i="257"/>
  <c r="AQ31" i="257"/>
  <c r="AP31" i="257"/>
  <c r="AW27" i="257"/>
  <c r="AV27" i="257"/>
  <c r="AU27" i="257"/>
  <c r="AT27" i="257"/>
  <c r="AS27" i="257"/>
  <c r="AR27" i="257"/>
  <c r="AQ27" i="257"/>
  <c r="AP27" i="257"/>
  <c r="AW75" i="257"/>
  <c r="AV75" i="257"/>
  <c r="AU75" i="257"/>
  <c r="AT75" i="257"/>
  <c r="AS75" i="257"/>
  <c r="AR75" i="257"/>
  <c r="AQ75" i="257"/>
  <c r="AP75" i="257"/>
  <c r="AW16" i="257"/>
  <c r="AV16" i="257"/>
  <c r="AU16" i="257"/>
  <c r="AT16" i="257"/>
  <c r="AS16" i="257"/>
  <c r="AR16" i="257"/>
  <c r="AQ16" i="257"/>
  <c r="AP16" i="257"/>
  <c r="AW83" i="257"/>
  <c r="AV83" i="257"/>
  <c r="AU83" i="257"/>
  <c r="AT83" i="257"/>
  <c r="AS83" i="257"/>
  <c r="AR83" i="257"/>
  <c r="AQ83" i="257"/>
  <c r="AP83" i="257"/>
  <c r="AW98" i="257"/>
  <c r="AV98" i="257"/>
  <c r="AU98" i="257"/>
  <c r="AT98" i="257"/>
  <c r="AS98" i="257"/>
  <c r="AR98" i="257"/>
  <c r="AQ98" i="257"/>
  <c r="AP98" i="257"/>
  <c r="AW111" i="257"/>
  <c r="AV111" i="257"/>
  <c r="AU111" i="257"/>
  <c r="AT111" i="257"/>
  <c r="AS111" i="257"/>
  <c r="AR111" i="257"/>
  <c r="AQ111" i="257"/>
  <c r="AP111" i="257"/>
  <c r="AW103" i="257"/>
  <c r="AV103" i="257"/>
  <c r="AU103" i="257"/>
  <c r="AT103" i="257"/>
  <c r="AS103" i="257"/>
  <c r="AR103" i="257"/>
  <c r="AQ103" i="257"/>
  <c r="AP103" i="257"/>
  <c r="AW92" i="257"/>
  <c r="AV92" i="257"/>
  <c r="AU92" i="257"/>
  <c r="AT92" i="257"/>
  <c r="AS92" i="257"/>
  <c r="AR92" i="257"/>
  <c r="AQ92" i="257"/>
  <c r="AP92" i="257"/>
  <c r="AW69" i="257"/>
  <c r="AV69" i="257"/>
  <c r="AU69" i="257"/>
  <c r="AT69" i="257"/>
  <c r="AS69" i="257"/>
  <c r="AR69" i="257"/>
  <c r="AQ69" i="257"/>
  <c r="AP69" i="257"/>
  <c r="AW60" i="257"/>
  <c r="AV60" i="257"/>
  <c r="AU60" i="257"/>
  <c r="AT60" i="257"/>
  <c r="AS60" i="257"/>
  <c r="AR60" i="257"/>
  <c r="AQ60" i="257"/>
  <c r="AP60" i="257"/>
  <c r="AW38" i="257"/>
  <c r="AV38" i="257"/>
  <c r="AU38" i="257"/>
  <c r="AT38" i="257"/>
  <c r="AS38" i="257"/>
  <c r="AR38" i="257"/>
  <c r="AQ38" i="257"/>
  <c r="AP38" i="257"/>
  <c r="AW59" i="257"/>
  <c r="AV59" i="257"/>
  <c r="AU59" i="257"/>
  <c r="AT59" i="257"/>
  <c r="AS59" i="257"/>
  <c r="AR59" i="257"/>
  <c r="AQ59" i="257"/>
  <c r="AP59" i="257"/>
  <c r="AW50" i="257"/>
  <c r="AV50" i="257"/>
  <c r="AU50" i="257"/>
  <c r="AT50" i="257"/>
  <c r="AS50" i="257"/>
  <c r="AR50" i="257"/>
  <c r="AQ50" i="257"/>
  <c r="AP50" i="257"/>
  <c r="AW76" i="257"/>
  <c r="AV76" i="257"/>
  <c r="AU76" i="257"/>
  <c r="AT76" i="257"/>
  <c r="AS76" i="257"/>
  <c r="AR76" i="257"/>
  <c r="AQ76" i="257"/>
  <c r="AP76" i="257"/>
  <c r="AW90" i="257"/>
  <c r="AV90" i="257"/>
  <c r="AU90" i="257"/>
  <c r="AT90" i="257"/>
  <c r="AS90" i="257"/>
  <c r="AR90" i="257"/>
  <c r="AQ90" i="257"/>
  <c r="AP90" i="257"/>
  <c r="AW62" i="257"/>
  <c r="AV62" i="257"/>
  <c r="AU62" i="257"/>
  <c r="AT62" i="257"/>
  <c r="AS62" i="257"/>
  <c r="AR62" i="257"/>
  <c r="AQ62" i="257"/>
  <c r="AP62" i="257"/>
  <c r="AW22" i="257"/>
  <c r="AV22" i="257"/>
  <c r="AU22" i="257"/>
  <c r="AT22" i="257"/>
  <c r="AS22" i="257"/>
  <c r="AR22" i="257"/>
  <c r="AQ22" i="257"/>
  <c r="AP22" i="257"/>
  <c r="AW21" i="257"/>
  <c r="AV21" i="257"/>
  <c r="AU21" i="257"/>
  <c r="AT21" i="257"/>
  <c r="AS21" i="257"/>
  <c r="AR21" i="257"/>
  <c r="AQ21" i="257"/>
  <c r="AP21" i="257"/>
  <c r="AW47" i="257"/>
  <c r="AV47" i="257"/>
  <c r="AU47" i="257"/>
  <c r="AT47" i="257"/>
  <c r="AS47" i="257"/>
  <c r="AR47" i="257"/>
  <c r="AQ47" i="257"/>
  <c r="AP47" i="257"/>
  <c r="AW15" i="257"/>
  <c r="AV15" i="257"/>
  <c r="AU15" i="257"/>
  <c r="AT15" i="257"/>
  <c r="AS15" i="257"/>
  <c r="AR15" i="257"/>
  <c r="AQ15" i="257"/>
  <c r="AP15" i="257"/>
  <c r="AW49" i="257"/>
  <c r="AV49" i="257"/>
  <c r="AU49" i="257"/>
  <c r="AT49" i="257"/>
  <c r="AS49" i="257"/>
  <c r="AR49" i="257"/>
  <c r="AQ49" i="257"/>
  <c r="AP49" i="257"/>
  <c r="AW35" i="257"/>
  <c r="AV35" i="257"/>
  <c r="AU35" i="257"/>
  <c r="AT35" i="257"/>
  <c r="AS35" i="257"/>
  <c r="AR35" i="257"/>
  <c r="AQ35" i="257"/>
  <c r="AP35" i="257"/>
  <c r="AW97" i="257"/>
  <c r="AV97" i="257"/>
  <c r="AU97" i="257"/>
  <c r="AT97" i="257"/>
  <c r="AS97" i="257"/>
  <c r="AR97" i="257"/>
  <c r="AQ97" i="257"/>
  <c r="AP97" i="257"/>
  <c r="AW34" i="257"/>
  <c r="AV34" i="257"/>
  <c r="AU34" i="257"/>
  <c r="AT34" i="257"/>
  <c r="AS34" i="257"/>
  <c r="AR34" i="257"/>
  <c r="AQ34" i="257"/>
  <c r="AP34" i="257"/>
  <c r="AW33" i="257"/>
  <c r="AV33" i="257"/>
  <c r="AU33" i="257"/>
  <c r="AT33" i="257"/>
  <c r="AS33" i="257"/>
  <c r="AR33" i="257"/>
  <c r="AQ33" i="257"/>
  <c r="AP33" i="257"/>
  <c r="AW37" i="257"/>
  <c r="AV37" i="257"/>
  <c r="AU37" i="257"/>
  <c r="AT37" i="257"/>
  <c r="AS37" i="257"/>
  <c r="AR37" i="257"/>
  <c r="AQ37" i="257"/>
  <c r="AP37" i="257"/>
  <c r="AW48" i="257"/>
  <c r="AV48" i="257"/>
  <c r="AU48" i="257"/>
  <c r="AT48" i="257"/>
  <c r="AS48" i="257"/>
  <c r="AR48" i="257"/>
  <c r="AQ48" i="257"/>
  <c r="AP48" i="257"/>
  <c r="AW20" i="257"/>
  <c r="AV20" i="257"/>
  <c r="AU20" i="257"/>
  <c r="AT20" i="257"/>
  <c r="AS20" i="257"/>
  <c r="AR20" i="257"/>
  <c r="AQ20" i="257"/>
  <c r="AP20" i="257"/>
  <c r="AW58" i="257"/>
  <c r="AV58" i="257"/>
  <c r="AU58" i="257"/>
  <c r="AT58" i="257"/>
  <c r="AS58" i="257"/>
  <c r="AR58" i="257"/>
  <c r="AQ58" i="257"/>
  <c r="AP58" i="257"/>
  <c r="AW91" i="257"/>
  <c r="AV91" i="257"/>
  <c r="AU91" i="257"/>
  <c r="AT91" i="257"/>
  <c r="AS91" i="257"/>
  <c r="AR91" i="257"/>
  <c r="AQ91" i="257"/>
  <c r="AP91" i="257"/>
  <c r="AW26" i="257"/>
  <c r="AV26" i="257"/>
  <c r="AU26" i="257"/>
  <c r="AT26" i="257"/>
  <c r="AS26" i="257"/>
  <c r="AR26" i="257"/>
  <c r="AQ26" i="257"/>
  <c r="AP26" i="257"/>
  <c r="AW44" i="257"/>
  <c r="AV44" i="257"/>
  <c r="AU44" i="257"/>
  <c r="AT44" i="257"/>
  <c r="AS44" i="257"/>
  <c r="AR44" i="257"/>
  <c r="AQ44" i="257"/>
  <c r="AP44" i="257"/>
  <c r="AW79" i="257"/>
  <c r="AV79" i="257"/>
  <c r="AU79" i="257"/>
  <c r="AT79" i="257"/>
  <c r="AS79" i="257"/>
  <c r="AR79" i="257"/>
  <c r="AQ79" i="257"/>
  <c r="AP79" i="257"/>
  <c r="AW23" i="257"/>
  <c r="AV23" i="257"/>
  <c r="AU23" i="257"/>
  <c r="AT23" i="257"/>
  <c r="AS23" i="257"/>
  <c r="AR23" i="257"/>
  <c r="AQ23" i="257"/>
  <c r="AP23" i="257"/>
  <c r="AW77" i="257"/>
  <c r="AV77" i="257"/>
  <c r="AU77" i="257"/>
  <c r="AT77" i="257"/>
  <c r="AS77" i="257"/>
  <c r="AR77" i="257"/>
  <c r="AQ77" i="257"/>
  <c r="AP77" i="257"/>
  <c r="AW43" i="257"/>
  <c r="AV43" i="257"/>
  <c r="AU43" i="257"/>
  <c r="AT43" i="257"/>
  <c r="AS43" i="257"/>
  <c r="AR43" i="257"/>
  <c r="AQ43" i="257"/>
  <c r="AP43" i="257"/>
  <c r="AW42" i="257"/>
  <c r="AV42" i="257"/>
  <c r="AU42" i="257"/>
  <c r="AT42" i="257"/>
  <c r="AS42" i="257"/>
  <c r="AR42" i="257"/>
  <c r="AQ42" i="257"/>
  <c r="AP42" i="257"/>
  <c r="AW66" i="257"/>
  <c r="AV66" i="257"/>
  <c r="AU66" i="257"/>
  <c r="AT66" i="257"/>
  <c r="AS66" i="257"/>
  <c r="AR66" i="257"/>
  <c r="AQ66" i="257"/>
  <c r="AP66" i="257"/>
  <c r="AW86" i="257"/>
  <c r="AV86" i="257"/>
  <c r="AU86" i="257"/>
  <c r="AT86" i="257"/>
  <c r="AS86" i="257"/>
  <c r="AR86" i="257"/>
  <c r="AQ86" i="257"/>
  <c r="AP86" i="257"/>
  <c r="AW100" i="257"/>
  <c r="AV100" i="257"/>
  <c r="AU100" i="257"/>
  <c r="AT100" i="257"/>
  <c r="AS100" i="257"/>
  <c r="AR100" i="257"/>
  <c r="AQ100" i="257"/>
  <c r="AP100" i="257"/>
  <c r="AW32" i="257"/>
  <c r="AV32" i="257"/>
  <c r="AU32" i="257"/>
  <c r="AT32" i="257"/>
  <c r="AS32" i="257"/>
  <c r="AR32" i="257"/>
  <c r="AQ32" i="257"/>
  <c r="AP32" i="257"/>
  <c r="AW52" i="257"/>
  <c r="AV52" i="257"/>
  <c r="AU52" i="257"/>
  <c r="AT52" i="257"/>
  <c r="AS52" i="257"/>
  <c r="AR52" i="257"/>
  <c r="AQ52" i="257"/>
  <c r="AP52" i="257"/>
  <c r="AW63" i="257"/>
  <c r="AV63" i="257"/>
  <c r="AU63" i="257"/>
  <c r="AT63" i="257"/>
  <c r="AS63" i="257"/>
  <c r="AR63" i="257"/>
  <c r="AQ63" i="257"/>
  <c r="AP63" i="257"/>
  <c r="AW105" i="257"/>
  <c r="AV105" i="257"/>
  <c r="AU105" i="257"/>
  <c r="AT105" i="257"/>
  <c r="AS105" i="257"/>
  <c r="AR105" i="257"/>
  <c r="AQ105" i="257"/>
  <c r="AP105" i="257"/>
  <c r="AW72" i="257"/>
  <c r="AV72" i="257"/>
  <c r="AU72" i="257"/>
  <c r="AT72" i="257"/>
  <c r="AS72" i="257"/>
  <c r="AR72" i="257"/>
  <c r="AQ72" i="257"/>
  <c r="AP72" i="257"/>
  <c r="AW88" i="257"/>
  <c r="AV88" i="257"/>
  <c r="AU88" i="257"/>
  <c r="AT88" i="257"/>
  <c r="AS88" i="257"/>
  <c r="AR88" i="257"/>
  <c r="AQ88" i="257"/>
  <c r="AP88" i="257"/>
  <c r="AW85" i="257"/>
  <c r="AV85" i="257"/>
  <c r="AU85" i="257"/>
  <c r="AT85" i="257"/>
  <c r="AS85" i="257"/>
  <c r="AR85" i="257"/>
  <c r="AQ85" i="257"/>
  <c r="AP85" i="257"/>
  <c r="AW110" i="257"/>
  <c r="AV110" i="257"/>
  <c r="AU110" i="257"/>
  <c r="AT110" i="257"/>
  <c r="AS110" i="257"/>
  <c r="AR110" i="257"/>
  <c r="AQ110" i="257"/>
  <c r="AP110" i="257"/>
  <c r="AW78" i="257"/>
  <c r="AV78" i="257"/>
  <c r="AU78" i="257"/>
  <c r="AT78" i="257"/>
  <c r="AS78" i="257"/>
  <c r="AR78" i="257"/>
  <c r="AQ78" i="257"/>
  <c r="AP78" i="257"/>
  <c r="AW45" i="257"/>
  <c r="AV45" i="257"/>
  <c r="AU45" i="257"/>
  <c r="AT45" i="257"/>
  <c r="AS45" i="257"/>
  <c r="AR45" i="257"/>
  <c r="AQ45" i="257"/>
  <c r="AP45" i="257"/>
  <c r="AW46" i="257"/>
  <c r="AV46" i="257"/>
  <c r="AU46" i="257"/>
  <c r="AT46" i="257"/>
  <c r="AS46" i="257"/>
  <c r="AR46" i="257"/>
  <c r="AQ46" i="257"/>
  <c r="AP46" i="257"/>
  <c r="AW109" i="257"/>
  <c r="AV109" i="257"/>
  <c r="AU109" i="257"/>
  <c r="AT109" i="257"/>
  <c r="AS109" i="257"/>
  <c r="AR109" i="257"/>
  <c r="AQ109" i="257"/>
  <c r="AP109" i="257"/>
  <c r="AW80" i="257"/>
  <c r="AV80" i="257"/>
  <c r="AU80" i="257"/>
  <c r="AT80" i="257"/>
  <c r="AS80" i="257"/>
  <c r="AR80" i="257"/>
  <c r="AQ80" i="257"/>
  <c r="AP80" i="257"/>
  <c r="AW39" i="257"/>
  <c r="AV39" i="257"/>
  <c r="AU39" i="257"/>
  <c r="AT39" i="257"/>
  <c r="AS39" i="257"/>
  <c r="AR39" i="257"/>
  <c r="AQ39" i="257"/>
  <c r="AP39" i="257"/>
  <c r="AW89" i="257"/>
  <c r="AV89" i="257"/>
  <c r="AU89" i="257"/>
  <c r="AT89" i="257"/>
  <c r="AS89" i="257"/>
  <c r="AR89" i="257"/>
  <c r="AQ89" i="257"/>
  <c r="AP89" i="257"/>
  <c r="AW18" i="257"/>
  <c r="AV18" i="257"/>
  <c r="AU18" i="257"/>
  <c r="AT18" i="257"/>
  <c r="AS18" i="257"/>
  <c r="AR18" i="257"/>
  <c r="AQ18" i="257"/>
  <c r="AP18" i="257"/>
  <c r="AW81" i="257"/>
  <c r="AV81" i="257"/>
  <c r="AU81" i="257"/>
  <c r="AT81" i="257"/>
  <c r="AS81" i="257"/>
  <c r="AR81" i="257"/>
  <c r="AQ81" i="257"/>
  <c r="AP81" i="257"/>
  <c r="AW70" i="257"/>
  <c r="AV70" i="257"/>
  <c r="AU70" i="257"/>
  <c r="AT70" i="257"/>
  <c r="AS70" i="257"/>
  <c r="AR70" i="257"/>
  <c r="AQ70" i="257"/>
  <c r="AP70" i="257"/>
  <c r="AW19" i="257"/>
  <c r="AV19" i="257"/>
  <c r="AU19" i="257"/>
  <c r="AT19" i="257"/>
  <c r="AS19" i="257"/>
  <c r="AR19" i="257"/>
  <c r="AQ19" i="257"/>
  <c r="AP19" i="257"/>
  <c r="AW36" i="257"/>
  <c r="AV36" i="257"/>
  <c r="AU36" i="257"/>
  <c r="AT36" i="257"/>
  <c r="AS36" i="257"/>
  <c r="AR36" i="257"/>
  <c r="AQ36" i="257"/>
  <c r="AP36" i="257"/>
  <c r="AW73" i="257"/>
  <c r="AV73" i="257"/>
  <c r="AU73" i="257"/>
  <c r="AT73" i="257"/>
  <c r="AS73" i="257"/>
  <c r="AR73" i="257"/>
  <c r="AQ73" i="257"/>
  <c r="AP73" i="257"/>
  <c r="AW41" i="257"/>
  <c r="AV41" i="257"/>
  <c r="AU41" i="257"/>
  <c r="AT41" i="257"/>
  <c r="AS41" i="257"/>
  <c r="AR41" i="257"/>
  <c r="AQ41" i="257"/>
  <c r="AP41" i="257"/>
  <c r="AW94" i="257"/>
  <c r="AV94" i="257"/>
  <c r="AU94" i="257"/>
  <c r="AT94" i="257"/>
  <c r="AS94" i="257"/>
  <c r="AR94" i="257"/>
  <c r="AQ94" i="257"/>
  <c r="AP94" i="257"/>
  <c r="AW57" i="257"/>
  <c r="AV57" i="257"/>
  <c r="AU57" i="257"/>
  <c r="AT57" i="257"/>
  <c r="AS57" i="257"/>
  <c r="AR57" i="257"/>
  <c r="AQ57" i="257"/>
  <c r="AP57" i="257"/>
  <c r="AW87" i="257"/>
  <c r="AV87" i="257"/>
  <c r="AU87" i="257"/>
  <c r="AT87" i="257"/>
  <c r="AS87" i="257"/>
  <c r="AR87" i="257"/>
  <c r="AQ87" i="257"/>
  <c r="AP87" i="257"/>
  <c r="AW29" i="257"/>
  <c r="AV29" i="257"/>
  <c r="AU29" i="257"/>
  <c r="AT29" i="257"/>
  <c r="AS29" i="257"/>
  <c r="AR29" i="257"/>
  <c r="AQ29" i="257"/>
  <c r="AP29" i="257"/>
  <c r="AW104" i="257"/>
  <c r="AV104" i="257"/>
  <c r="AU104" i="257"/>
  <c r="AT104" i="257"/>
  <c r="AS104" i="257"/>
  <c r="AR104" i="257"/>
  <c r="AQ104" i="257"/>
  <c r="AP104" i="257"/>
  <c r="AW106" i="257"/>
  <c r="AV106" i="257"/>
  <c r="AU106" i="257"/>
  <c r="AT106" i="257"/>
  <c r="AS106" i="257"/>
  <c r="AR106" i="257"/>
  <c r="AQ106" i="257"/>
  <c r="AP106" i="257"/>
  <c r="AW61" i="257"/>
  <c r="AV61" i="257"/>
  <c r="AU61" i="257"/>
  <c r="AT61" i="257"/>
  <c r="AS61" i="257"/>
  <c r="AR61" i="257"/>
  <c r="AQ61" i="257"/>
  <c r="AP61" i="257"/>
  <c r="AW67" i="257"/>
  <c r="AV67" i="257"/>
  <c r="AU67" i="257"/>
  <c r="AT67" i="257"/>
  <c r="AS67" i="257"/>
  <c r="AR67" i="257"/>
  <c r="AQ67" i="257"/>
  <c r="AP67" i="257"/>
  <c r="AW68" i="257"/>
  <c r="AV68" i="257"/>
  <c r="AU68" i="257"/>
  <c r="AT68" i="257"/>
  <c r="AS68" i="257"/>
  <c r="AR68" i="257"/>
  <c r="AQ68" i="257"/>
  <c r="AP68" i="257"/>
  <c r="AW107" i="257"/>
  <c r="AV107" i="257"/>
  <c r="AU107" i="257"/>
  <c r="AT107" i="257"/>
  <c r="AS107" i="257"/>
  <c r="AR107" i="257"/>
  <c r="AQ107" i="257"/>
  <c r="AP107" i="257"/>
  <c r="AW102" i="257"/>
  <c r="AV102" i="257"/>
  <c r="AU102" i="257"/>
  <c r="AT102" i="257"/>
  <c r="AS102" i="257"/>
  <c r="AR102" i="257"/>
  <c r="AQ102" i="257"/>
  <c r="AP102" i="257"/>
  <c r="AW25" i="257"/>
  <c r="AV25" i="257"/>
  <c r="AU25" i="257"/>
  <c r="AT25" i="257"/>
  <c r="AS25" i="257"/>
  <c r="AR25" i="257"/>
  <c r="AQ25" i="257"/>
  <c r="AP25" i="257"/>
  <c r="AW56" i="257"/>
  <c r="AV56" i="257"/>
  <c r="AU56" i="257"/>
  <c r="AT56" i="257"/>
  <c r="AS56" i="257"/>
  <c r="AR56" i="257"/>
  <c r="AQ56" i="257"/>
  <c r="AP56" i="257"/>
  <c r="AW55" i="257"/>
  <c r="AV55" i="257"/>
  <c r="AU55" i="257"/>
  <c r="AT55" i="257"/>
  <c r="AS55" i="257"/>
  <c r="AR55" i="257"/>
  <c r="AQ55" i="257"/>
  <c r="AP55" i="257"/>
  <c r="AW82" i="257"/>
  <c r="AV82" i="257"/>
  <c r="AU82" i="257"/>
  <c r="AT82" i="257"/>
  <c r="AS82" i="257"/>
  <c r="AR82" i="257"/>
  <c r="AQ82" i="257"/>
  <c r="AP82" i="257"/>
  <c r="AW99" i="257"/>
  <c r="AV99" i="257"/>
  <c r="AU99" i="257"/>
  <c r="AT99" i="257"/>
  <c r="AS99" i="257"/>
  <c r="AR99" i="257"/>
  <c r="AQ99" i="257"/>
  <c r="AP99" i="257"/>
  <c r="AW64" i="257"/>
  <c r="AV64" i="257"/>
  <c r="AU64" i="257"/>
  <c r="AT64" i="257"/>
  <c r="AS64" i="257"/>
  <c r="AR64" i="257"/>
  <c r="AQ64" i="257"/>
  <c r="AP64" i="257"/>
  <c r="AW54" i="257"/>
  <c r="AV54" i="257"/>
  <c r="AU54" i="257"/>
  <c r="AT54" i="257"/>
  <c r="AS54" i="257"/>
  <c r="AR54" i="257"/>
  <c r="AQ54" i="257"/>
  <c r="AP54" i="257"/>
  <c r="AW51" i="257"/>
  <c r="AV51" i="257"/>
  <c r="AU51" i="257"/>
  <c r="AT51" i="257"/>
  <c r="AS51" i="257"/>
  <c r="AR51" i="257"/>
  <c r="AQ51" i="257"/>
  <c r="AP51" i="257"/>
  <c r="AW101" i="257"/>
  <c r="AV101" i="257"/>
  <c r="AU101" i="257"/>
  <c r="AT101" i="257"/>
  <c r="AS101" i="257"/>
  <c r="AR101" i="257"/>
  <c r="AQ101" i="257"/>
  <c r="AP101" i="257"/>
  <c r="AW65" i="257"/>
  <c r="AV65" i="257"/>
  <c r="AU65" i="257"/>
  <c r="AT65" i="257"/>
  <c r="AS65" i="257"/>
  <c r="AR65" i="257"/>
  <c r="AQ65" i="257"/>
  <c r="AP65" i="257"/>
  <c r="AB13" i="257"/>
  <c r="AA13" i="257"/>
  <c r="Z13" i="257"/>
  <c r="Y13" i="257"/>
  <c r="X13" i="257"/>
  <c r="W13" i="257"/>
  <c r="V13" i="257"/>
  <c r="U13" i="257"/>
  <c r="T13" i="257"/>
  <c r="S13" i="257"/>
  <c r="R13" i="257"/>
  <c r="Q13" i="257"/>
  <c r="P13" i="257"/>
  <c r="O13" i="257"/>
  <c r="N13" i="257"/>
  <c r="M13" i="257"/>
  <c r="L13" i="257"/>
  <c r="K13" i="257"/>
  <c r="J13" i="257"/>
  <c r="I13" i="257"/>
  <c r="N19" i="257" l="1"/>
  <c r="AI19" i="257" s="1"/>
  <c r="N16" i="257"/>
  <c r="AI16" i="257" s="1"/>
  <c r="N27" i="257"/>
  <c r="AI27" i="257" s="1"/>
  <c r="N95" i="257"/>
  <c r="AI95" i="257" s="1"/>
  <c r="N24" i="257"/>
  <c r="AI24" i="257" s="1"/>
  <c r="N93" i="257"/>
  <c r="AI93" i="257" s="1"/>
  <c r="N54" i="257"/>
  <c r="AI54" i="257" s="1"/>
  <c r="N99" i="257"/>
  <c r="AI99" i="257" s="1"/>
  <c r="N82" i="257"/>
  <c r="AI82" i="257" s="1"/>
  <c r="N102" i="257"/>
  <c r="AI102" i="257" s="1"/>
  <c r="N61" i="257"/>
  <c r="AI61" i="257" s="1"/>
  <c r="N87" i="257"/>
  <c r="AI87" i="257" s="1"/>
  <c r="N39" i="257"/>
  <c r="AI39" i="257" s="1"/>
  <c r="N46" i="257"/>
  <c r="AI46" i="257" s="1"/>
  <c r="N101" i="257"/>
  <c r="AI101" i="257" s="1"/>
  <c r="N73" i="257"/>
  <c r="AI73" i="257" s="1"/>
  <c r="N51" i="257"/>
  <c r="AI51" i="257" s="1"/>
  <c r="N56" i="257"/>
  <c r="AI56" i="257" s="1"/>
  <c r="N68" i="257"/>
  <c r="AI68" i="257" s="1"/>
  <c r="N104" i="257"/>
  <c r="AI104" i="257" s="1"/>
  <c r="N94" i="257"/>
  <c r="AI94" i="257" s="1"/>
  <c r="N18" i="257"/>
  <c r="AI18" i="257" s="1"/>
  <c r="N109" i="257"/>
  <c r="AI109" i="257" s="1"/>
  <c r="N53" i="257"/>
  <c r="AI53" i="257" s="1"/>
  <c r="N65" i="257"/>
  <c r="AI65" i="257" s="1"/>
  <c r="N64" i="257"/>
  <c r="AI64" i="257" s="1"/>
  <c r="N78" i="257"/>
  <c r="AI78" i="257" s="1"/>
  <c r="N72" i="257"/>
  <c r="AI72" i="257" s="1"/>
  <c r="N32" i="257"/>
  <c r="AI32" i="257" s="1"/>
  <c r="N42" i="257"/>
  <c r="AI42" i="257" s="1"/>
  <c r="N79" i="257"/>
  <c r="AI79" i="257" s="1"/>
  <c r="N28" i="257"/>
  <c r="AI28" i="257" s="1"/>
  <c r="N85" i="257"/>
  <c r="AI85" i="257" s="1"/>
  <c r="N63" i="257"/>
  <c r="AI63" i="257" s="1"/>
  <c r="N86" i="257"/>
  <c r="AI86" i="257" s="1"/>
  <c r="N77" i="257"/>
  <c r="AI77" i="257" s="1"/>
  <c r="N25" i="257"/>
  <c r="AI25" i="257" s="1"/>
  <c r="N67" i="257"/>
  <c r="AI67" i="257" s="1"/>
  <c r="N29" i="257"/>
  <c r="AI29" i="257" s="1"/>
  <c r="N41" i="257"/>
  <c r="AI41" i="257" s="1"/>
  <c r="N70" i="257"/>
  <c r="AI70" i="257" s="1"/>
  <c r="N89" i="257"/>
  <c r="AI89" i="257" s="1"/>
  <c r="N110" i="257"/>
  <c r="AI110" i="257" s="1"/>
  <c r="N105" i="257"/>
  <c r="AI105" i="257" s="1"/>
  <c r="N100" i="257"/>
  <c r="AI100" i="257" s="1"/>
  <c r="N43" i="257"/>
  <c r="AI43" i="257" s="1"/>
  <c r="N44" i="257"/>
  <c r="AI44" i="257" s="1"/>
  <c r="N26" i="257"/>
  <c r="AI26" i="257" s="1"/>
  <c r="N20" i="257"/>
  <c r="AI20" i="257" s="1"/>
  <c r="N34" i="257"/>
  <c r="AI34" i="257" s="1"/>
  <c r="N15" i="257"/>
  <c r="AI15" i="257" s="1"/>
  <c r="N22" i="257"/>
  <c r="AI22" i="257" s="1"/>
  <c r="N50" i="257"/>
  <c r="AI50" i="257" s="1"/>
  <c r="N69" i="257"/>
  <c r="AI69" i="257" s="1"/>
  <c r="N98" i="257"/>
  <c r="AI98" i="257" s="1"/>
  <c r="N55" i="257"/>
  <c r="AI55" i="257" s="1"/>
  <c r="N107" i="257"/>
  <c r="AI107" i="257" s="1"/>
  <c r="N106" i="257"/>
  <c r="AI106" i="257" s="1"/>
  <c r="N57" i="257"/>
  <c r="AI57" i="257" s="1"/>
  <c r="N36" i="257"/>
  <c r="AI36" i="257" s="1"/>
  <c r="N81" i="257"/>
  <c r="AI81" i="257" s="1"/>
  <c r="N80" i="257"/>
  <c r="AI80" i="257" s="1"/>
  <c r="N45" i="257"/>
  <c r="AI45" i="257" s="1"/>
  <c r="N88" i="257"/>
  <c r="AI88" i="257" s="1"/>
  <c r="N52" i="257"/>
  <c r="AI52" i="257" s="1"/>
  <c r="N66" i="257"/>
  <c r="AI66" i="257" s="1"/>
  <c r="N23" i="257"/>
  <c r="AI23" i="257" s="1"/>
  <c r="N37" i="257"/>
  <c r="AI37" i="257" s="1"/>
  <c r="N35" i="257"/>
  <c r="AI35" i="257" s="1"/>
  <c r="N90" i="257"/>
  <c r="AI90" i="257" s="1"/>
  <c r="N38" i="257"/>
  <c r="AI38" i="257" s="1"/>
  <c r="N103" i="257"/>
  <c r="AI103" i="257" s="1"/>
  <c r="N58" i="257"/>
  <c r="AI58" i="257" s="1"/>
  <c r="N33" i="257"/>
  <c r="AI33" i="257" s="1"/>
  <c r="N49" i="257"/>
  <c r="AI49" i="257" s="1"/>
  <c r="N21" i="257"/>
  <c r="AI21" i="257" s="1"/>
  <c r="N91" i="257"/>
  <c r="AI91" i="257" s="1"/>
  <c r="N48" i="257"/>
  <c r="AI48" i="257" s="1"/>
  <c r="N97" i="257"/>
  <c r="AI97" i="257" s="1"/>
  <c r="N47" i="257"/>
  <c r="AI47" i="257" s="1"/>
  <c r="N62" i="257"/>
  <c r="AI62" i="257" s="1"/>
  <c r="N59" i="257"/>
  <c r="AI59" i="257" s="1"/>
  <c r="N92" i="257"/>
  <c r="AI92" i="257" s="1"/>
  <c r="N83" i="257"/>
  <c r="AI83" i="257" s="1"/>
  <c r="N31" i="257"/>
  <c r="AI31" i="257" s="1"/>
  <c r="N17" i="257"/>
  <c r="AI17" i="257" s="1"/>
  <c r="N96" i="257"/>
  <c r="AI96" i="257" s="1"/>
  <c r="N76" i="257"/>
  <c r="AI76" i="257" s="1"/>
  <c r="N60" i="257"/>
  <c r="AI60" i="257" s="1"/>
  <c r="N111" i="257"/>
  <c r="AI111" i="257" s="1"/>
  <c r="N75" i="257"/>
  <c r="AI75" i="257" s="1"/>
  <c r="N84" i="257"/>
  <c r="AI84" i="257" s="1"/>
  <c r="N40" i="257"/>
  <c r="AI40" i="257" s="1"/>
  <c r="N71" i="257"/>
  <c r="AI71" i="257" s="1"/>
  <c r="N30" i="257"/>
  <c r="AI30" i="257" s="1"/>
  <c r="N108" i="257"/>
  <c r="AI108" i="257" s="1"/>
  <c r="N74" i="257"/>
  <c r="AI74" i="257" s="1"/>
  <c r="AL101" i="257"/>
  <c r="AL73" i="257"/>
  <c r="AD19" i="257"/>
  <c r="AD16" i="257"/>
  <c r="AH16" i="257"/>
  <c r="AD27" i="257"/>
  <c r="AH27" i="257"/>
  <c r="AD95" i="257"/>
  <c r="AH95" i="257"/>
  <c r="AD24" i="257"/>
  <c r="AD93" i="257"/>
  <c r="AH93" i="257"/>
  <c r="AL51" i="257"/>
  <c r="AD54" i="257"/>
  <c r="AH54" i="257"/>
  <c r="AD99" i="257"/>
  <c r="AH99" i="257"/>
  <c r="AL99" i="257"/>
  <c r="AD82" i="257"/>
  <c r="AH82" i="257"/>
  <c r="AL56" i="257"/>
  <c r="AD102" i="257"/>
  <c r="AH102" i="257"/>
  <c r="AL68" i="257"/>
  <c r="AD61" i="257"/>
  <c r="AH61" i="257"/>
  <c r="AL104" i="257"/>
  <c r="AD87" i="257"/>
  <c r="AH87" i="257"/>
  <c r="AL94" i="257"/>
  <c r="AD39" i="257"/>
  <c r="AH39" i="257"/>
  <c r="AD46" i="257"/>
  <c r="AH46" i="257"/>
  <c r="AD101" i="257"/>
  <c r="AH101" i="257"/>
  <c r="AD73" i="257"/>
  <c r="AH73" i="257"/>
  <c r="AL19" i="257"/>
  <c r="AL39" i="257"/>
  <c r="AL46" i="257"/>
  <c r="AD51" i="257"/>
  <c r="AH51" i="257"/>
  <c r="AL54" i="257"/>
  <c r="AL82" i="257"/>
  <c r="AD56" i="257"/>
  <c r="AL102" i="257"/>
  <c r="AD68" i="257"/>
  <c r="AH68" i="257"/>
  <c r="AL61" i="257"/>
  <c r="AD104" i="257"/>
  <c r="AH104" i="257"/>
  <c r="AL87" i="257"/>
  <c r="AD94" i="257"/>
  <c r="AH94" i="257"/>
  <c r="AD18" i="257"/>
  <c r="AH18" i="257"/>
  <c r="AL18" i="257"/>
  <c r="AD109" i="257"/>
  <c r="AH109" i="257"/>
  <c r="AL109" i="257"/>
  <c r="AD53" i="257"/>
  <c r="AH53" i="257"/>
  <c r="AH65" i="257"/>
  <c r="AD65" i="257"/>
  <c r="AL65" i="257"/>
  <c r="AD64" i="257"/>
  <c r="AL64" i="257"/>
  <c r="AD78" i="257"/>
  <c r="AH78" i="257"/>
  <c r="AL78" i="257"/>
  <c r="AD72" i="257"/>
  <c r="AH72" i="257"/>
  <c r="AL72" i="257"/>
  <c r="AD32" i="257"/>
  <c r="AH32" i="257"/>
  <c r="AL32" i="257"/>
  <c r="AD42" i="257"/>
  <c r="AH42" i="257"/>
  <c r="AL42" i="257"/>
  <c r="AD79" i="257"/>
  <c r="AH79" i="257"/>
  <c r="AL79" i="257"/>
  <c r="AH28" i="257"/>
  <c r="AD28" i="257"/>
  <c r="AD85" i="257"/>
  <c r="AH85" i="257"/>
  <c r="AL85" i="257"/>
  <c r="AD63" i="257"/>
  <c r="AH63" i="257"/>
  <c r="AL63" i="257"/>
  <c r="AD86" i="257"/>
  <c r="AH86" i="257"/>
  <c r="AL86" i="257"/>
  <c r="AD77" i="257"/>
  <c r="AL77" i="257"/>
  <c r="AL16" i="257"/>
  <c r="AL27" i="257"/>
  <c r="AL95" i="257"/>
  <c r="AL24" i="257"/>
  <c r="AL93" i="257"/>
  <c r="AH25" i="257"/>
  <c r="AD25" i="257"/>
  <c r="AL25" i="257"/>
  <c r="AH67" i="257"/>
  <c r="AD67" i="257"/>
  <c r="AL67" i="257"/>
  <c r="AD29" i="257"/>
  <c r="AL29" i="257"/>
  <c r="AH41" i="257"/>
  <c r="AD41" i="257"/>
  <c r="AL41" i="257"/>
  <c r="AH70" i="257"/>
  <c r="AD70" i="257"/>
  <c r="AL70" i="257"/>
  <c r="AH89" i="257"/>
  <c r="AD89" i="257"/>
  <c r="AL89" i="257"/>
  <c r="AH110" i="257"/>
  <c r="AD110" i="257"/>
  <c r="AL110" i="257"/>
  <c r="AH105" i="257"/>
  <c r="AD105" i="257"/>
  <c r="AL105" i="257"/>
  <c r="AH100" i="257"/>
  <c r="AD100" i="257"/>
  <c r="AL100" i="257"/>
  <c r="AH43" i="257"/>
  <c r="AD43" i="257"/>
  <c r="AL43" i="257"/>
  <c r="AH44" i="257"/>
  <c r="AD44" i="257"/>
  <c r="AL44" i="257"/>
  <c r="AD26" i="257"/>
  <c r="AH26" i="257"/>
  <c r="AL26" i="257"/>
  <c r="AD20" i="257"/>
  <c r="AH20" i="257"/>
  <c r="AL20" i="257"/>
  <c r="AD34" i="257"/>
  <c r="AH34" i="257"/>
  <c r="AL34" i="257"/>
  <c r="AD15" i="257"/>
  <c r="AH15" i="257"/>
  <c r="AL15" i="257"/>
  <c r="AD22" i="257"/>
  <c r="AH22" i="257"/>
  <c r="AL90" i="257"/>
  <c r="AD50" i="257"/>
  <c r="AL38" i="257"/>
  <c r="AD69" i="257"/>
  <c r="AH69" i="257"/>
  <c r="AL103" i="257"/>
  <c r="AD98" i="257"/>
  <c r="AH98" i="257"/>
  <c r="AH55" i="257"/>
  <c r="AD55" i="257"/>
  <c r="AL55" i="257"/>
  <c r="AD107" i="257"/>
  <c r="AL107" i="257"/>
  <c r="AH106" i="257"/>
  <c r="AD106" i="257"/>
  <c r="AL106" i="257"/>
  <c r="AH57" i="257"/>
  <c r="AD57" i="257"/>
  <c r="AL57" i="257"/>
  <c r="AD36" i="257"/>
  <c r="AL36" i="257"/>
  <c r="AH81" i="257"/>
  <c r="AD81" i="257"/>
  <c r="AL81" i="257"/>
  <c r="AH80" i="257"/>
  <c r="AD80" i="257"/>
  <c r="AL80" i="257"/>
  <c r="AH45" i="257"/>
  <c r="AD45" i="257"/>
  <c r="AL45" i="257"/>
  <c r="AH88" i="257"/>
  <c r="AD88" i="257"/>
  <c r="AL88" i="257"/>
  <c r="AH52" i="257"/>
  <c r="AD52" i="257"/>
  <c r="AL52" i="257"/>
  <c r="AH66" i="257"/>
  <c r="AD66" i="257"/>
  <c r="AL66" i="257"/>
  <c r="AH23" i="257"/>
  <c r="AD23" i="257"/>
  <c r="AL23" i="257"/>
  <c r="AD37" i="257"/>
  <c r="AH37" i="257"/>
  <c r="AL37" i="257"/>
  <c r="AD35" i="257"/>
  <c r="AH35" i="257"/>
  <c r="AL35" i="257"/>
  <c r="AL22" i="257"/>
  <c r="AD90" i="257"/>
  <c r="AH90" i="257"/>
  <c r="AL50" i="257"/>
  <c r="AD38" i="257"/>
  <c r="AH38" i="257"/>
  <c r="AL69" i="257"/>
  <c r="AD103" i="257"/>
  <c r="AL98" i="257"/>
  <c r="AL53" i="257"/>
  <c r="AH58" i="257"/>
  <c r="AD58" i="257"/>
  <c r="AL58" i="257"/>
  <c r="AH33" i="257"/>
  <c r="AD33" i="257"/>
  <c r="AL33" i="257"/>
  <c r="AH49" i="257"/>
  <c r="AD49" i="257"/>
  <c r="AL49" i="257"/>
  <c r="AH21" i="257"/>
  <c r="AD21" i="257"/>
  <c r="AL21" i="257"/>
  <c r="AH91" i="257"/>
  <c r="AD91" i="257"/>
  <c r="AL91" i="257"/>
  <c r="AH48" i="257"/>
  <c r="AD48" i="257"/>
  <c r="AL48" i="257"/>
  <c r="AH97" i="257"/>
  <c r="AD97" i="257"/>
  <c r="AL97" i="257"/>
  <c r="AH47" i="257"/>
  <c r="AD47" i="257"/>
  <c r="AL47" i="257"/>
  <c r="AH62" i="257"/>
  <c r="AD62" i="257"/>
  <c r="AL62" i="257"/>
  <c r="AH59" i="257"/>
  <c r="AD59" i="257"/>
  <c r="AL59" i="257"/>
  <c r="AD92" i="257"/>
  <c r="AL92" i="257"/>
  <c r="AD83" i="257"/>
  <c r="AL83" i="257"/>
  <c r="AH31" i="257"/>
  <c r="AD31" i="257"/>
  <c r="AL31" i="257"/>
  <c r="AH17" i="257"/>
  <c r="AD17" i="257"/>
  <c r="AL17" i="257"/>
  <c r="AD96" i="257"/>
  <c r="AL28" i="257"/>
  <c r="AH76" i="257"/>
  <c r="AD76" i="257"/>
  <c r="AL76" i="257"/>
  <c r="AH60" i="257"/>
  <c r="AD60" i="257"/>
  <c r="AL60" i="257"/>
  <c r="AD111" i="257"/>
  <c r="AL111" i="257"/>
  <c r="AD75" i="257"/>
  <c r="AL75" i="257"/>
  <c r="AH84" i="257"/>
  <c r="AD84" i="257"/>
  <c r="AL84" i="257"/>
  <c r="AH40" i="257"/>
  <c r="AD40" i="257"/>
  <c r="AL40" i="257"/>
  <c r="AL96" i="257"/>
  <c r="AH71" i="257"/>
  <c r="AD71" i="257"/>
  <c r="AL71" i="257"/>
  <c r="AL108" i="257"/>
  <c r="AD30" i="257"/>
  <c r="AD108" i="257"/>
  <c r="AH108" i="257"/>
  <c r="AL30" i="257"/>
  <c r="AH74" i="257"/>
  <c r="AD74" i="257"/>
  <c r="AL74" i="257"/>
  <c r="AH75" i="257" l="1"/>
  <c r="AH36" i="257"/>
  <c r="AH24" i="257"/>
  <c r="AH96" i="257"/>
  <c r="AH103" i="257"/>
  <c r="AH77" i="257"/>
  <c r="AH56" i="257"/>
  <c r="AO79" i="257" l="1"/>
  <c r="AG22" i="257"/>
  <c r="AN58" i="257"/>
  <c r="AN53" i="257"/>
  <c r="AO87" i="257"/>
  <c r="AO86" i="257"/>
  <c r="AM18" i="257"/>
  <c r="AG90" i="257"/>
  <c r="AG109" i="257"/>
  <c r="AO48" i="257"/>
  <c r="AO74" i="257"/>
  <c r="AG41" i="257"/>
  <c r="AM66" i="257"/>
  <c r="AO26" i="257"/>
  <c r="AG17" i="257"/>
  <c r="AO80" i="257"/>
  <c r="AG24" i="257"/>
  <c r="AO19" i="257"/>
  <c r="AO70" i="257"/>
  <c r="AG108" i="257"/>
  <c r="AG25" i="257"/>
  <c r="AM29" i="257"/>
  <c r="AM99" i="257"/>
  <c r="AM16" i="257"/>
  <c r="AO60" i="257"/>
  <c r="AM34" i="257"/>
  <c r="AO72" i="257"/>
  <c r="AM84" i="257"/>
  <c r="AO41" i="257"/>
  <c r="AM78" i="257"/>
  <c r="AO95" i="257"/>
  <c r="AG59" i="257"/>
  <c r="AG56" i="257"/>
  <c r="AO111" i="257"/>
  <c r="AM46" i="257"/>
  <c r="AO44" i="257"/>
  <c r="AN72" i="257"/>
  <c r="AM53" i="257"/>
  <c r="AM77" i="257"/>
  <c r="AO103" i="257"/>
  <c r="AN79" i="257"/>
  <c r="AO65" i="257"/>
  <c r="AN73" i="257"/>
  <c r="AG52" i="257"/>
  <c r="AM41" i="257"/>
  <c r="AO61" i="257"/>
  <c r="AO40" i="257"/>
  <c r="AM69" i="257"/>
  <c r="AO62" i="257"/>
  <c r="AO57" i="257"/>
  <c r="AM39" i="257"/>
  <c r="AM65" i="257"/>
  <c r="AO100" i="257"/>
  <c r="AG95" i="257"/>
  <c r="AG15" i="257"/>
  <c r="AM45" i="257"/>
  <c r="AO20" i="257"/>
  <c r="AO101" i="257"/>
  <c r="AN19" i="257"/>
  <c r="AO76" i="257"/>
  <c r="AM30" i="257"/>
  <c r="AG74" i="257"/>
  <c r="AN18" i="257"/>
  <c r="AG107" i="257"/>
  <c r="AG45" i="257"/>
  <c r="AN60" i="257"/>
  <c r="AO38" i="257"/>
  <c r="AN66" i="257"/>
  <c r="AN110" i="257"/>
  <c r="AN82" i="257"/>
  <c r="AO88" i="257"/>
  <c r="AM44" i="257"/>
  <c r="AO39" i="257"/>
  <c r="AM106" i="257"/>
  <c r="AO56" i="257"/>
  <c r="AO31" i="257"/>
  <c r="AO23" i="257"/>
  <c r="AM40" i="257"/>
  <c r="AM97" i="257"/>
  <c r="AG103" i="257"/>
  <c r="AG20" i="257"/>
  <c r="AG42" i="257"/>
  <c r="AM108" i="257"/>
  <c r="AM82" i="257"/>
  <c r="AM47" i="257"/>
  <c r="AG27" i="257"/>
  <c r="AN56" i="257"/>
  <c r="AN59" i="257"/>
  <c r="AM50" i="257"/>
  <c r="AO106" i="257"/>
  <c r="AG102" i="257"/>
  <c r="AG100" i="257"/>
  <c r="AG16" i="257"/>
  <c r="AG47" i="257"/>
  <c r="AG88" i="257"/>
  <c r="AG78" i="257"/>
  <c r="AO36" i="257"/>
  <c r="AO89" i="257"/>
  <c r="AM96" i="257"/>
  <c r="AM32" i="257"/>
  <c r="AN24" i="257"/>
  <c r="AN50" i="257"/>
  <c r="AN84" i="257"/>
  <c r="AN63" i="257"/>
  <c r="AM25" i="257"/>
  <c r="AM90" i="257"/>
  <c r="AO46" i="257"/>
  <c r="AO71" i="257"/>
  <c r="AM23" i="257"/>
  <c r="AO68" i="257"/>
  <c r="AO59" i="257"/>
  <c r="AM49" i="257"/>
  <c r="AO24" i="257"/>
  <c r="AM85" i="257"/>
  <c r="AO34" i="257"/>
  <c r="AM56" i="257"/>
  <c r="AN108" i="257"/>
  <c r="AN103" i="257"/>
  <c r="AG84" i="257"/>
  <c r="AN34" i="257"/>
  <c r="AG85" i="257"/>
  <c r="AG73" i="257"/>
  <c r="AG82" i="257"/>
  <c r="AN54" i="257"/>
  <c r="AO102" i="257"/>
  <c r="AM107" i="257"/>
  <c r="AM24" i="257"/>
  <c r="AO47" i="257"/>
  <c r="AO107" i="257"/>
  <c r="AO16" i="257"/>
  <c r="AO66" i="257"/>
  <c r="AM91" i="257"/>
  <c r="AM94" i="257"/>
  <c r="AN16" i="257"/>
  <c r="AG35" i="257"/>
  <c r="AN47" i="257"/>
  <c r="AN32" i="257"/>
  <c r="AN17" i="257"/>
  <c r="AG67" i="257"/>
  <c r="AG110" i="257"/>
  <c r="AN89" i="257"/>
  <c r="AN57" i="257"/>
  <c r="AN101" i="257"/>
  <c r="AM89" i="257"/>
  <c r="AM76" i="257"/>
  <c r="AM104" i="257"/>
  <c r="AG68" i="257"/>
  <c r="AN88" i="257"/>
  <c r="AN25" i="257"/>
  <c r="AM22" i="257"/>
  <c r="AM26" i="257"/>
  <c r="AG26" i="257"/>
  <c r="AM102" i="257"/>
  <c r="AG72" i="257"/>
  <c r="AG19" i="257"/>
  <c r="AG58" i="257"/>
  <c r="AM70" i="257"/>
  <c r="AM95" i="257"/>
  <c r="AO77" i="257"/>
  <c r="AM54" i="257"/>
  <c r="AO18" i="257"/>
  <c r="AO17" i="257"/>
  <c r="AM71" i="257"/>
  <c r="AM79" i="257"/>
  <c r="AM21" i="257"/>
  <c r="AM72" i="257"/>
  <c r="AO35" i="257"/>
  <c r="AG69" i="257"/>
  <c r="AG111" i="257"/>
  <c r="AG37" i="257"/>
  <c r="AN42" i="257"/>
  <c r="AN109" i="257"/>
  <c r="AN104" i="257"/>
  <c r="AN31" i="257"/>
  <c r="AG70" i="257"/>
  <c r="AM43" i="257"/>
  <c r="AO63" i="257"/>
  <c r="AM81" i="257"/>
  <c r="AO64" i="257"/>
  <c r="AO30" i="257"/>
  <c r="AO52" i="257"/>
  <c r="AM73" i="257"/>
  <c r="AM68" i="257"/>
  <c r="AM31" i="257"/>
  <c r="AO67" i="257"/>
  <c r="AG98" i="257"/>
  <c r="AG40" i="257"/>
  <c r="AN20" i="257"/>
  <c r="AN48" i="257"/>
  <c r="AG63" i="257"/>
  <c r="AN94" i="257"/>
  <c r="AN49" i="257"/>
  <c r="AN92" i="257"/>
  <c r="AG99" i="257"/>
  <c r="AG81" i="257"/>
  <c r="AG65" i="257"/>
  <c r="AN51" i="257"/>
  <c r="AN107" i="257"/>
  <c r="AN87" i="257"/>
  <c r="AG91" i="257"/>
  <c r="AO108" i="257"/>
  <c r="AO105" i="257"/>
  <c r="AN76" i="257"/>
  <c r="AN81" i="257"/>
  <c r="AM60" i="257"/>
  <c r="AO28" i="257"/>
  <c r="AM110" i="257"/>
  <c r="AM74" i="257"/>
  <c r="AO33" i="257"/>
  <c r="AM80" i="257"/>
  <c r="AO91" i="257"/>
  <c r="AM58" i="257"/>
  <c r="AO98" i="257"/>
  <c r="AM33" i="257"/>
  <c r="AO27" i="257"/>
  <c r="AM109" i="257"/>
  <c r="AG53" i="257"/>
  <c r="AN98" i="257"/>
  <c r="AG83" i="257"/>
  <c r="AN37" i="257"/>
  <c r="AN77" i="257"/>
  <c r="AN46" i="257"/>
  <c r="AG104" i="257"/>
  <c r="AM105" i="257"/>
  <c r="AO51" i="257"/>
  <c r="AO49" i="257"/>
  <c r="AM57" i="257"/>
  <c r="AM98" i="257"/>
  <c r="AO32" i="257"/>
  <c r="AM51" i="257"/>
  <c r="AO81" i="257"/>
  <c r="AO110" i="257"/>
  <c r="AM28" i="257"/>
  <c r="AM48" i="257"/>
  <c r="AM62" i="257"/>
  <c r="AO53" i="257"/>
  <c r="AN95" i="257"/>
  <c r="AN90" i="257"/>
  <c r="AG76" i="257"/>
  <c r="AN26" i="257"/>
  <c r="AG86" i="257"/>
  <c r="AG39" i="257"/>
  <c r="AG61" i="257"/>
  <c r="AN83" i="257"/>
  <c r="AG29" i="257"/>
  <c r="AM103" i="257"/>
  <c r="AO58" i="257"/>
  <c r="AM52" i="257"/>
  <c r="AO78" i="257"/>
  <c r="AM87" i="257"/>
  <c r="AO50" i="257"/>
  <c r="AM75" i="257"/>
  <c r="AO99" i="257"/>
  <c r="AO29" i="257"/>
  <c r="AG30" i="257"/>
  <c r="AG50" i="257"/>
  <c r="AG75" i="257"/>
  <c r="AN30" i="257"/>
  <c r="AN91" i="257"/>
  <c r="AN78" i="257"/>
  <c r="AN68" i="257"/>
  <c r="AN33" i="257"/>
  <c r="AN62" i="257"/>
  <c r="AG57" i="257"/>
  <c r="AG33" i="257"/>
  <c r="AN102" i="257"/>
  <c r="AN41" i="257"/>
  <c r="AM88" i="257"/>
  <c r="AM86" i="257"/>
  <c r="AG96" i="257"/>
  <c r="AG54" i="257"/>
  <c r="AG51" i="257"/>
  <c r="AO93" i="257"/>
  <c r="AG79" i="257"/>
  <c r="AN36" i="257"/>
  <c r="AN69" i="257"/>
  <c r="AM63" i="257"/>
  <c r="AN45" i="257"/>
  <c r="AM101" i="257"/>
  <c r="AM35" i="257"/>
  <c r="AO84" i="257"/>
  <c r="AM20" i="257"/>
  <c r="AO94" i="257"/>
  <c r="AO83" i="257"/>
  <c r="AM111" i="257"/>
  <c r="AM64" i="257"/>
  <c r="AO69" i="257"/>
  <c r="AM19" i="257"/>
  <c r="AO43" i="257"/>
  <c r="AN28" i="257"/>
  <c r="AG28" i="257"/>
  <c r="AN93" i="257"/>
  <c r="AN38" i="257"/>
  <c r="AG60" i="257"/>
  <c r="AN97" i="257"/>
  <c r="AG77" i="257"/>
  <c r="AG46" i="257"/>
  <c r="AG87" i="257"/>
  <c r="AN21" i="257"/>
  <c r="AG89" i="257"/>
  <c r="AG44" i="257"/>
  <c r="AG23" i="257"/>
  <c r="AG101" i="257"/>
  <c r="AN96" i="257"/>
  <c r="AG97" i="257"/>
  <c r="AN67" i="257"/>
  <c r="AM93" i="257"/>
  <c r="AO97" i="257"/>
  <c r="AO22" i="257"/>
  <c r="AM17" i="257"/>
  <c r="AN71" i="257"/>
  <c r="AN40" i="257"/>
  <c r="AG32" i="257"/>
  <c r="AN105" i="257"/>
  <c r="AO73" i="257"/>
  <c r="AN29" i="257"/>
  <c r="AO21" i="257"/>
  <c r="AO54" i="257"/>
  <c r="AO90" i="257"/>
  <c r="AN22" i="257"/>
  <c r="AN35" i="257"/>
  <c r="AN75" i="257"/>
  <c r="AN44" i="257"/>
  <c r="AG55" i="257"/>
  <c r="AG21" i="257"/>
  <c r="AG64" i="257"/>
  <c r="AM59" i="257"/>
  <c r="AN85" i="257"/>
  <c r="AO85" i="257"/>
  <c r="AO42" i="257"/>
  <c r="AM61" i="257"/>
  <c r="AN74" i="257"/>
  <c r="AN86" i="257"/>
  <c r="AN100" i="257"/>
  <c r="AG106" i="257"/>
  <c r="AN70" i="257"/>
  <c r="AO96" i="257"/>
  <c r="AG34" i="257"/>
  <c r="AN43" i="257"/>
  <c r="AG49" i="257"/>
  <c r="AN106" i="257"/>
  <c r="AO45" i="257"/>
  <c r="AG48" i="257"/>
  <c r="AM100" i="257"/>
  <c r="AO104" i="257"/>
  <c r="AN65" i="257"/>
  <c r="AN39" i="257"/>
  <c r="AN64" i="257"/>
  <c r="AO75" i="257"/>
  <c r="AG92" i="257"/>
  <c r="AN52" i="257"/>
  <c r="AM67" i="257"/>
  <c r="AM36" i="257"/>
  <c r="AM83" i="257"/>
  <c r="AN27" i="257"/>
  <c r="AG62" i="257"/>
  <c r="AN61" i="257"/>
  <c r="AN23" i="257"/>
  <c r="AG105" i="257"/>
  <c r="AM37" i="257"/>
  <c r="AM92" i="257"/>
  <c r="AN99" i="257"/>
  <c r="AO55" i="257"/>
  <c r="AG18" i="257"/>
  <c r="AO82" i="257"/>
  <c r="AO92" i="257"/>
  <c r="AM42" i="257"/>
  <c r="AG93" i="257"/>
  <c r="AG31" i="257"/>
  <c r="AG94" i="257"/>
  <c r="AG36" i="257"/>
  <c r="AG43" i="257"/>
  <c r="AN55" i="257"/>
  <c r="AO109" i="257"/>
  <c r="AN80" i="257"/>
  <c r="AM38" i="257"/>
  <c r="AM27" i="257"/>
  <c r="AO37" i="257"/>
  <c r="AO25" i="257"/>
  <c r="AG38" i="257"/>
  <c r="AN111" i="257"/>
  <c r="AG80" i="257"/>
  <c r="AG66" i="257"/>
  <c r="AM55" i="257"/>
  <c r="AG71" i="257"/>
  <c r="AE18" i="257"/>
  <c r="O18" i="257"/>
  <c r="AJ18" i="257" s="1"/>
  <c r="O31" i="257"/>
  <c r="AJ31" i="257" s="1"/>
  <c r="AE31" i="257"/>
  <c r="O34" i="257"/>
  <c r="AJ34" i="257" s="1"/>
  <c r="AE34" i="257"/>
  <c r="P66" i="257"/>
  <c r="AK66" i="257" s="1"/>
  <c r="AF66" i="257"/>
  <c r="AF32" i="257"/>
  <c r="P32" i="257"/>
  <c r="AK32" i="257" s="1"/>
  <c r="O76" i="257"/>
  <c r="AJ76" i="257" s="1"/>
  <c r="AE76" i="257"/>
  <c r="P50" i="257"/>
  <c r="AK50" i="257" s="1"/>
  <c r="AF50" i="257"/>
  <c r="AE17" i="257"/>
  <c r="O17" i="257"/>
  <c r="AJ17" i="257" s="1"/>
  <c r="AF74" i="257"/>
  <c r="P74" i="257"/>
  <c r="AK74" i="257" s="1"/>
  <c r="AE93" i="257"/>
  <c r="O93" i="257"/>
  <c r="AJ93" i="257" s="1"/>
  <c r="P91" i="257"/>
  <c r="AK91" i="257" s="1"/>
  <c r="AF91" i="257"/>
  <c r="AE68" i="257"/>
  <c r="O68" i="257"/>
  <c r="AJ68" i="257" s="1"/>
  <c r="P31" i="257"/>
  <c r="AK31" i="257" s="1"/>
  <c r="AF31" i="257"/>
  <c r="P80" i="257"/>
  <c r="AK80" i="257" s="1"/>
  <c r="AF80" i="257"/>
  <c r="AF93" i="257"/>
  <c r="P93" i="257"/>
  <c r="AK93" i="257" s="1"/>
  <c r="P45" i="257"/>
  <c r="AK45" i="257" s="1"/>
  <c r="AF45" i="257"/>
  <c r="AE52" i="257"/>
  <c r="O52" i="257"/>
  <c r="AJ52" i="257" s="1"/>
  <c r="O89" i="257"/>
  <c r="AJ89" i="257" s="1"/>
  <c r="AE89" i="257"/>
  <c r="O60" i="257"/>
  <c r="AJ60" i="257" s="1"/>
  <c r="AE60" i="257"/>
  <c r="AE64" i="257"/>
  <c r="O64" i="257"/>
  <c r="AJ64" i="257" s="1"/>
  <c r="O95" i="257"/>
  <c r="AJ95" i="257" s="1"/>
  <c r="AE95" i="257"/>
  <c r="AE16" i="257"/>
  <c r="O16" i="257"/>
  <c r="AJ16" i="257" s="1"/>
  <c r="O48" i="257"/>
  <c r="AJ48" i="257" s="1"/>
  <c r="AE48" i="257"/>
  <c r="O49" i="257"/>
  <c r="AJ49" i="257" s="1"/>
  <c r="AE49" i="257"/>
  <c r="P56" i="257"/>
  <c r="AK56" i="257" s="1"/>
  <c r="AF56" i="257"/>
  <c r="P62" i="257"/>
  <c r="AK62" i="257" s="1"/>
  <c r="AF62" i="257"/>
  <c r="AE96" i="257"/>
  <c r="O96" i="257"/>
  <c r="AJ96" i="257" s="1"/>
  <c r="P106" i="257"/>
  <c r="AK106" i="257" s="1"/>
  <c r="AF106" i="257"/>
  <c r="P33" i="257"/>
  <c r="AK33" i="257" s="1"/>
  <c r="AF33" i="257"/>
  <c r="AE61" i="257"/>
  <c r="O61" i="257"/>
  <c r="AJ61" i="257" s="1"/>
  <c r="AF108" i="257"/>
  <c r="P108" i="257"/>
  <c r="AK108" i="257" s="1"/>
  <c r="AE38" i="257"/>
  <c r="O38" i="257"/>
  <c r="AJ38" i="257" s="1"/>
  <c r="AE32" i="257"/>
  <c r="O32" i="257"/>
  <c r="AJ32" i="257" s="1"/>
  <c r="AF99" i="257"/>
  <c r="P99" i="257"/>
  <c r="AK99" i="257" s="1"/>
  <c r="AE27" i="257"/>
  <c r="O27" i="257"/>
  <c r="AJ27" i="257" s="1"/>
  <c r="AN15" i="257"/>
  <c r="O44" i="257"/>
  <c r="AJ44" i="257" s="1"/>
  <c r="AE44" i="257"/>
  <c r="AF104" i="257"/>
  <c r="P104" i="257"/>
  <c r="AK104" i="257" s="1"/>
  <c r="P30" i="257"/>
  <c r="AK30" i="257" s="1"/>
  <c r="AF30" i="257"/>
  <c r="P84" i="257"/>
  <c r="AK84" i="257" s="1"/>
  <c r="AF84" i="257"/>
  <c r="AF76" i="257"/>
  <c r="P76" i="257"/>
  <c r="AK76" i="257" s="1"/>
  <c r="AE71" i="257"/>
  <c r="O71" i="257"/>
  <c r="AJ71" i="257" s="1"/>
  <c r="AE15" i="257"/>
  <c r="O15" i="257"/>
  <c r="AJ15" i="257" s="1"/>
  <c r="O91" i="257"/>
  <c r="AJ91" i="257" s="1"/>
  <c r="AE91" i="257"/>
  <c r="P105" i="257"/>
  <c r="AK105" i="257" s="1"/>
  <c r="AF105" i="257"/>
  <c r="P70" i="257"/>
  <c r="AK70" i="257" s="1"/>
  <c r="AF70" i="257"/>
  <c r="P25" i="257"/>
  <c r="AK25" i="257" s="1"/>
  <c r="AF25" i="257"/>
  <c r="O33" i="257"/>
  <c r="AJ33" i="257" s="1"/>
  <c r="AE33" i="257"/>
  <c r="AF46" i="257"/>
  <c r="P46" i="257"/>
  <c r="AK46" i="257" s="1"/>
  <c r="AF77" i="257"/>
  <c r="P77" i="257"/>
  <c r="AK77" i="257" s="1"/>
  <c r="AF96" i="257"/>
  <c r="P96" i="257"/>
  <c r="AK96" i="257" s="1"/>
  <c r="O98" i="257"/>
  <c r="AJ98" i="257" s="1"/>
  <c r="AE98" i="257"/>
  <c r="P95" i="257"/>
  <c r="AK95" i="257" s="1"/>
  <c r="AF95" i="257"/>
  <c r="AF49" i="257"/>
  <c r="P49" i="257"/>
  <c r="AK49" i="257" s="1"/>
  <c r="AE63" i="257"/>
  <c r="O63" i="257"/>
  <c r="AJ63" i="257" s="1"/>
  <c r="O102" i="257"/>
  <c r="AJ102" i="257" s="1"/>
  <c r="AE102" i="257"/>
  <c r="P71" i="257"/>
  <c r="AK71" i="257" s="1"/>
  <c r="AF71" i="257"/>
  <c r="AE69" i="257"/>
  <c r="O69" i="257"/>
  <c r="AJ69" i="257" s="1"/>
  <c r="P16" i="257"/>
  <c r="AK16" i="257" s="1"/>
  <c r="AF16" i="257"/>
  <c r="P23" i="257"/>
  <c r="AK23" i="257" s="1"/>
  <c r="AF23" i="257"/>
  <c r="AE39" i="257"/>
  <c r="O39" i="257"/>
  <c r="AJ39" i="257" s="1"/>
  <c r="P107" i="257"/>
  <c r="AK107" i="257" s="1"/>
  <c r="AF107" i="257"/>
  <c r="O100" i="257"/>
  <c r="AJ100" i="257" s="1"/>
  <c r="AE100" i="257"/>
  <c r="AE88" i="257"/>
  <c r="O88" i="257"/>
  <c r="AJ88" i="257" s="1"/>
  <c r="AF51" i="257"/>
  <c r="P51" i="257"/>
  <c r="AK51" i="257" s="1"/>
  <c r="AE55" i="257"/>
  <c r="O55" i="257"/>
  <c r="AJ55" i="257" s="1"/>
  <c r="O81" i="257"/>
  <c r="AJ81" i="257" s="1"/>
  <c r="AE81" i="257"/>
  <c r="AE103" i="257"/>
  <c r="O103" i="257"/>
  <c r="AJ103" i="257" s="1"/>
  <c r="AE72" i="257"/>
  <c r="O72" i="257"/>
  <c r="AJ72" i="257" s="1"/>
  <c r="P85" i="257"/>
  <c r="AK85" i="257" s="1"/>
  <c r="AF85" i="257"/>
  <c r="O41" i="257"/>
  <c r="AJ41" i="257" s="1"/>
  <c r="AE41" i="257"/>
  <c r="O101" i="257"/>
  <c r="AJ101" i="257" s="1"/>
  <c r="AE101" i="257"/>
  <c r="AE51" i="257"/>
  <c r="O51" i="257"/>
  <c r="AJ51" i="257" s="1"/>
  <c r="AF73" i="257"/>
  <c r="P73" i="257"/>
  <c r="AK73" i="257" s="1"/>
  <c r="P24" i="257"/>
  <c r="AK24" i="257" s="1"/>
  <c r="AF24" i="257"/>
  <c r="P97" i="257"/>
  <c r="AK97" i="257" s="1"/>
  <c r="AF97" i="257"/>
  <c r="O47" i="257"/>
  <c r="AJ47" i="257" s="1"/>
  <c r="AE47" i="257"/>
  <c r="O79" i="257"/>
  <c r="AJ79" i="257" s="1"/>
  <c r="AE79" i="257"/>
  <c r="O78" i="257"/>
  <c r="AJ78" i="257" s="1"/>
  <c r="AE78" i="257"/>
  <c r="O94" i="257"/>
  <c r="AJ94" i="257" s="1"/>
  <c r="AE94" i="257"/>
  <c r="O84" i="257"/>
  <c r="AJ84" i="257" s="1"/>
  <c r="AE84" i="257"/>
  <c r="O58" i="257"/>
  <c r="AJ58" i="257" s="1"/>
  <c r="AE58" i="257"/>
  <c r="AF102" i="257"/>
  <c r="P102" i="257"/>
  <c r="AK102" i="257" s="1"/>
  <c r="AM15" i="257"/>
  <c r="P28" i="257"/>
  <c r="AK28" i="257" s="1"/>
  <c r="AF28" i="257"/>
  <c r="AF53" i="257"/>
  <c r="P53" i="257"/>
  <c r="AK53" i="257" s="1"/>
  <c r="AF92" i="257"/>
  <c r="P92" i="257"/>
  <c r="AK92" i="257" s="1"/>
  <c r="P103" i="257"/>
  <c r="AK103" i="257" s="1"/>
  <c r="AF103" i="257"/>
  <c r="O37" i="257"/>
  <c r="AJ37" i="257" s="1"/>
  <c r="AE37" i="257"/>
  <c r="P88" i="257"/>
  <c r="AK88" i="257" s="1"/>
  <c r="AF88" i="257"/>
  <c r="P36" i="257"/>
  <c r="AK36" i="257" s="1"/>
  <c r="AF36" i="257"/>
  <c r="AF55" i="257"/>
  <c r="P55" i="257"/>
  <c r="AK55" i="257" s="1"/>
  <c r="P59" i="257"/>
  <c r="AK59" i="257" s="1"/>
  <c r="AF59" i="257"/>
  <c r="AF21" i="257"/>
  <c r="P21" i="257"/>
  <c r="AK21" i="257" s="1"/>
  <c r="AE86" i="257"/>
  <c r="O86" i="257"/>
  <c r="AJ86" i="257" s="1"/>
  <c r="P81" i="257"/>
  <c r="AK81" i="257" s="1"/>
  <c r="AF81" i="257"/>
  <c r="AE105" i="257"/>
  <c r="O105" i="257"/>
  <c r="AJ105" i="257" s="1"/>
  <c r="AF15" i="257"/>
  <c r="P15" i="257"/>
  <c r="AK15" i="257" s="1"/>
  <c r="AE80" i="257"/>
  <c r="O80" i="257"/>
  <c r="AJ80" i="257" s="1"/>
  <c r="AF87" i="257"/>
  <c r="P87" i="257"/>
  <c r="AK87" i="257" s="1"/>
  <c r="P37" i="257"/>
  <c r="AK37" i="257" s="1"/>
  <c r="AF37" i="257"/>
  <c r="AF89" i="257"/>
  <c r="P89" i="257"/>
  <c r="AK89" i="257" s="1"/>
  <c r="P68" i="257"/>
  <c r="AK68" i="257" s="1"/>
  <c r="AF68" i="257"/>
  <c r="AF65" i="257"/>
  <c r="P65" i="257"/>
  <c r="AK65" i="257" s="1"/>
  <c r="P47" i="257"/>
  <c r="AK47" i="257" s="1"/>
  <c r="AF47" i="257"/>
  <c r="O42" i="257"/>
  <c r="AJ42" i="257" s="1"/>
  <c r="AE42" i="257"/>
  <c r="AF78" i="257"/>
  <c r="P78" i="257"/>
  <c r="AK78" i="257" s="1"/>
  <c r="O90" i="257"/>
  <c r="AJ90" i="257" s="1"/>
  <c r="AE90" i="257"/>
  <c r="P26" i="257"/>
  <c r="AK26" i="257" s="1"/>
  <c r="AF26" i="257"/>
  <c r="O28" i="257"/>
  <c r="AJ28" i="257" s="1"/>
  <c r="AE28" i="257"/>
  <c r="O30" i="257"/>
  <c r="AJ30" i="257" s="1"/>
  <c r="AE30" i="257"/>
  <c r="P111" i="257"/>
  <c r="AK111" i="257" s="1"/>
  <c r="AF111" i="257"/>
  <c r="P98" i="257"/>
  <c r="AK98" i="257" s="1"/>
  <c r="AF98" i="257"/>
  <c r="AE20" i="257"/>
  <c r="O20" i="257"/>
  <c r="AJ20" i="257" s="1"/>
  <c r="O97" i="257"/>
  <c r="AJ97" i="257" s="1"/>
  <c r="AE97" i="257"/>
  <c r="AF43" i="257"/>
  <c r="P43" i="257"/>
  <c r="AK43" i="257" s="1"/>
  <c r="AF29" i="257"/>
  <c r="P29" i="257"/>
  <c r="AK29" i="257" s="1"/>
  <c r="AE21" i="257"/>
  <c r="O21" i="257"/>
  <c r="AJ21" i="257" s="1"/>
  <c r="P19" i="257"/>
  <c r="AK19" i="257" s="1"/>
  <c r="AF19" i="257"/>
  <c r="O83" i="257"/>
  <c r="AJ83" i="257" s="1"/>
  <c r="AE83" i="257"/>
  <c r="O53" i="257"/>
  <c r="AJ53" i="257" s="1"/>
  <c r="AE53" i="257"/>
  <c r="AE24" i="257"/>
  <c r="O24" i="257"/>
  <c r="AJ24" i="257" s="1"/>
  <c r="AE50" i="257"/>
  <c r="O50" i="257"/>
  <c r="AJ50" i="257" s="1"/>
  <c r="AF90" i="257"/>
  <c r="P90" i="257"/>
  <c r="AK90" i="257" s="1"/>
  <c r="P58" i="257"/>
  <c r="AK58" i="257" s="1"/>
  <c r="AF58" i="257"/>
  <c r="AE77" i="257"/>
  <c r="O77" i="257"/>
  <c r="AJ77" i="257" s="1"/>
  <c r="AE46" i="257"/>
  <c r="O46" i="257"/>
  <c r="AJ46" i="257" s="1"/>
  <c r="AE87" i="257"/>
  <c r="O87" i="257"/>
  <c r="AJ87" i="257" s="1"/>
  <c r="P17" i="257"/>
  <c r="AK17" i="257" s="1"/>
  <c r="AF17" i="257"/>
  <c r="AE22" i="257"/>
  <c r="O22" i="257"/>
  <c r="AJ22" i="257" s="1"/>
  <c r="O35" i="257"/>
  <c r="AJ35" i="257" s="1"/>
  <c r="AE35" i="257"/>
  <c r="P52" i="257"/>
  <c r="AK52" i="257" s="1"/>
  <c r="AF52" i="257"/>
  <c r="P57" i="257"/>
  <c r="AK57" i="257" s="1"/>
  <c r="AF57" i="257"/>
  <c r="O110" i="257"/>
  <c r="AJ110" i="257" s="1"/>
  <c r="AE110" i="257"/>
  <c r="O66" i="257"/>
  <c r="AJ66" i="257" s="1"/>
  <c r="AE66" i="257"/>
  <c r="P20" i="257"/>
  <c r="AK20" i="257" s="1"/>
  <c r="AF20" i="257"/>
  <c r="P35" i="257"/>
  <c r="AK35" i="257" s="1"/>
  <c r="AF35" i="257"/>
  <c r="O108" i="257"/>
  <c r="AJ108" i="257" s="1"/>
  <c r="AE108" i="257"/>
  <c r="AF109" i="257"/>
  <c r="P109" i="257"/>
  <c r="AK109" i="257" s="1"/>
  <c r="P63" i="257"/>
  <c r="AK63" i="257" s="1"/>
  <c r="AF63" i="257"/>
  <c r="P69" i="257"/>
  <c r="AK69" i="257" s="1"/>
  <c r="AF69" i="257"/>
  <c r="AE56" i="257"/>
  <c r="O56" i="257"/>
  <c r="AJ56" i="257" s="1"/>
  <c r="P61" i="257"/>
  <c r="AK61" i="257" s="1"/>
  <c r="AF61" i="257"/>
  <c r="AF42" i="257"/>
  <c r="P42" i="257"/>
  <c r="AK42" i="257" s="1"/>
  <c r="P94" i="257"/>
  <c r="AK94" i="257" s="1"/>
  <c r="AF94" i="257"/>
  <c r="P44" i="257"/>
  <c r="AK44" i="257" s="1"/>
  <c r="AF44" i="257"/>
  <c r="O59" i="257"/>
  <c r="AJ59" i="257" s="1"/>
  <c r="AE59" i="257"/>
  <c r="P83" i="257"/>
  <c r="AK83" i="257" s="1"/>
  <c r="AF83" i="257"/>
  <c r="P38" i="257"/>
  <c r="AK38" i="257" s="1"/>
  <c r="AF38" i="257"/>
  <c r="O85" i="257"/>
  <c r="AJ85" i="257" s="1"/>
  <c r="AE85" i="257"/>
  <c r="O73" i="257"/>
  <c r="AJ73" i="257" s="1"/>
  <c r="AE73" i="257"/>
  <c r="AE82" i="257"/>
  <c r="O82" i="257"/>
  <c r="AJ82" i="257" s="1"/>
  <c r="O43" i="257"/>
  <c r="AJ43" i="257" s="1"/>
  <c r="AE43" i="257"/>
  <c r="AE23" i="257"/>
  <c r="O23" i="257"/>
  <c r="AJ23" i="257" s="1"/>
  <c r="AE45" i="257"/>
  <c r="O45" i="257"/>
  <c r="AJ45" i="257" s="1"/>
  <c r="O99" i="257"/>
  <c r="AJ99" i="257" s="1"/>
  <c r="AE99" i="257"/>
  <c r="O111" i="257"/>
  <c r="AJ111" i="257" s="1"/>
  <c r="AE111" i="257"/>
  <c r="P54" i="257"/>
  <c r="AK54" i="257" s="1"/>
  <c r="AF54" i="257"/>
  <c r="O106" i="257"/>
  <c r="AJ106" i="257" s="1"/>
  <c r="AE106" i="257"/>
  <c r="AF64" i="257"/>
  <c r="P64" i="257"/>
  <c r="AK64" i="257" s="1"/>
  <c r="AF72" i="257"/>
  <c r="P72" i="257"/>
  <c r="AK72" i="257" s="1"/>
  <c r="AF18" i="257"/>
  <c r="P18" i="257"/>
  <c r="AK18" i="257" s="1"/>
  <c r="O36" i="257"/>
  <c r="AJ36" i="257" s="1"/>
  <c r="AE36" i="257"/>
  <c r="AE70" i="257"/>
  <c r="O70" i="257"/>
  <c r="AJ70" i="257" s="1"/>
  <c r="AE25" i="257"/>
  <c r="O25" i="257"/>
  <c r="AJ25" i="257" s="1"/>
  <c r="P75" i="257"/>
  <c r="AK75" i="257" s="1"/>
  <c r="AF75" i="257"/>
  <c r="P39" i="257"/>
  <c r="AK39" i="257" s="1"/>
  <c r="AF39" i="257"/>
  <c r="O40" i="257"/>
  <c r="AJ40" i="257" s="1"/>
  <c r="AE40" i="257"/>
  <c r="O92" i="257"/>
  <c r="AJ92" i="257" s="1"/>
  <c r="AE92" i="257"/>
  <c r="P101" i="257"/>
  <c r="AK101" i="257" s="1"/>
  <c r="AF101" i="257"/>
  <c r="P40" i="257"/>
  <c r="AK40" i="257" s="1"/>
  <c r="AF40" i="257"/>
  <c r="O26" i="257"/>
  <c r="AJ26" i="257" s="1"/>
  <c r="AE26" i="257"/>
  <c r="AE67" i="257"/>
  <c r="O67" i="257"/>
  <c r="AJ67" i="257" s="1"/>
  <c r="O19" i="257"/>
  <c r="AJ19" i="257" s="1"/>
  <c r="AE19" i="257"/>
  <c r="O74" i="257"/>
  <c r="AJ74" i="257" s="1"/>
  <c r="AE74" i="257"/>
  <c r="P60" i="257"/>
  <c r="AK60" i="257" s="1"/>
  <c r="AF60" i="257"/>
  <c r="P22" i="257"/>
  <c r="AK22" i="257" s="1"/>
  <c r="AF22" i="257"/>
  <c r="P110" i="257"/>
  <c r="AK110" i="257" s="1"/>
  <c r="AF110" i="257"/>
  <c r="P82" i="257"/>
  <c r="AK82" i="257" s="1"/>
  <c r="AF82" i="257"/>
  <c r="AF34" i="257"/>
  <c r="P34" i="257"/>
  <c r="AK34" i="257" s="1"/>
  <c r="AE29" i="257"/>
  <c r="O29" i="257"/>
  <c r="AJ29" i="257" s="1"/>
  <c r="AO15" i="257"/>
  <c r="O109" i="257"/>
  <c r="AJ109" i="257" s="1"/>
  <c r="AE109" i="257"/>
  <c r="AE107" i="257"/>
  <c r="O107" i="257"/>
  <c r="AJ107" i="257" s="1"/>
  <c r="AF100" i="257"/>
  <c r="P100" i="257"/>
  <c r="AK100" i="257" s="1"/>
  <c r="O54" i="257"/>
  <c r="AJ54" i="257" s="1"/>
  <c r="AE54" i="257"/>
  <c r="P48" i="257"/>
  <c r="AK48" i="257" s="1"/>
  <c r="AF48" i="257"/>
  <c r="O104" i="257"/>
  <c r="AJ104" i="257" s="1"/>
  <c r="AE104" i="257"/>
  <c r="O57" i="257"/>
  <c r="AJ57" i="257" s="1"/>
  <c r="AE57" i="257"/>
  <c r="O65" i="257"/>
  <c r="AJ65" i="257" s="1"/>
  <c r="AE65" i="257"/>
  <c r="P67" i="257"/>
  <c r="AK67" i="257" s="1"/>
  <c r="AF67" i="257"/>
  <c r="AF27" i="257"/>
  <c r="P27" i="257"/>
  <c r="AK27" i="257" s="1"/>
  <c r="P41" i="257"/>
  <c r="AK41" i="257" s="1"/>
  <c r="AF41" i="257"/>
  <c r="P79" i="257"/>
  <c r="AK79" i="257" s="1"/>
  <c r="AF79" i="257"/>
  <c r="AE75" i="257"/>
  <c r="O75" i="257"/>
  <c r="AJ75" i="257" s="1"/>
  <c r="P86" i="257"/>
  <c r="AK86" i="257" s="1"/>
  <c r="AF86" i="257"/>
  <c r="O62" i="257"/>
  <c r="AJ62" i="257" s="1"/>
  <c r="AE62" i="257"/>
  <c r="AH107" i="257"/>
  <c r="AH29" i="257"/>
  <c r="AH92" i="257"/>
  <c r="AH64" i="257"/>
  <c r="AH19" i="257"/>
  <c r="AH111" i="257"/>
  <c r="AH50" i="257"/>
  <c r="AH83" i="257"/>
  <c r="AH30" i="257"/>
  <c r="AC62" i="257" l="1"/>
  <c r="AC27" i="257"/>
  <c r="AC19" i="257"/>
  <c r="AC106" i="257"/>
  <c r="AC105" i="257"/>
  <c r="AC96" i="257"/>
  <c r="AC60" i="257"/>
  <c r="AC36" i="257"/>
  <c r="AC28" i="257"/>
  <c r="AC43" i="257"/>
  <c r="AC79" i="257"/>
  <c r="AC22" i="257"/>
  <c r="AC74" i="257"/>
  <c r="AC101" i="257"/>
  <c r="AC99" i="257"/>
  <c r="AC85" i="257"/>
  <c r="AC94" i="257"/>
  <c r="AC63" i="257"/>
  <c r="AC66" i="257"/>
  <c r="AC17" i="257"/>
  <c r="AC58" i="257"/>
  <c r="AC53" i="257"/>
  <c r="AC97" i="257"/>
  <c r="AC98" i="257"/>
  <c r="AC90" i="257"/>
  <c r="AC59" i="257"/>
  <c r="AC84" i="257"/>
  <c r="AC24" i="257"/>
  <c r="AC51" i="257"/>
  <c r="AC69" i="257"/>
  <c r="AC49" i="257"/>
  <c r="AC77" i="257"/>
  <c r="AC61" i="257"/>
  <c r="AC16" i="257"/>
  <c r="AC64" i="257"/>
  <c r="AC38" i="257"/>
  <c r="AC86" i="257"/>
  <c r="AC26" i="257"/>
  <c r="AC95" i="257"/>
  <c r="AC37" i="257"/>
  <c r="AC89" i="257"/>
  <c r="AC45" i="257"/>
  <c r="AC50" i="257"/>
  <c r="AC29" i="257"/>
  <c r="AC110" i="257"/>
  <c r="AC71" i="257"/>
  <c r="AC25" i="257"/>
  <c r="AC35" i="257"/>
  <c r="AC47" i="257"/>
  <c r="AC39" i="257"/>
  <c r="AC93" i="257"/>
  <c r="AC40" i="257"/>
  <c r="AC54" i="257"/>
  <c r="AC57" i="257"/>
  <c r="AC78" i="257"/>
  <c r="AC72" i="257"/>
  <c r="AC44" i="257"/>
  <c r="AC108" i="257"/>
  <c r="AC30" i="257"/>
  <c r="AC81" i="257"/>
  <c r="AC68" i="257"/>
  <c r="AC31" i="257"/>
  <c r="AC18" i="257"/>
  <c r="AC91" i="257"/>
  <c r="AC67" i="257"/>
  <c r="AC83" i="257"/>
  <c r="AC48" i="257"/>
  <c r="AC52" i="257"/>
  <c r="AC92" i="257"/>
  <c r="AC107" i="257"/>
  <c r="AC75" i="257"/>
  <c r="AC104" i="257"/>
  <c r="AC109" i="257"/>
  <c r="AC82" i="257"/>
  <c r="AC42" i="257"/>
  <c r="AC87" i="257"/>
  <c r="AC73" i="257"/>
  <c r="AC15" i="257"/>
  <c r="AC32" i="257"/>
  <c r="AC34" i="257"/>
  <c r="AC55" i="257"/>
  <c r="AC111" i="257"/>
  <c r="AC88" i="257"/>
  <c r="AC100" i="257"/>
  <c r="AC65" i="257"/>
  <c r="AC70" i="257"/>
  <c r="AC23" i="257"/>
  <c r="AC56" i="257"/>
  <c r="AC46" i="257"/>
  <c r="AC21" i="257"/>
  <c r="AC80" i="257"/>
  <c r="AC103" i="257"/>
  <c r="AC102" i="257"/>
  <c r="AC33" i="257"/>
  <c r="AC76" i="257"/>
  <c r="AC20" i="257"/>
  <c r="AC41" i="257"/>
  <c r="A60" i="257" l="1"/>
  <c r="A34" i="257"/>
  <c r="A28" i="257"/>
  <c r="A111" i="257"/>
  <c r="A83" i="257"/>
  <c r="A36" i="257"/>
  <c r="A65" i="257"/>
  <c r="A35" i="257"/>
  <c r="A80" i="257"/>
  <c r="A77" i="257"/>
  <c r="A100" i="257"/>
  <c r="A108" i="257"/>
  <c r="A39" i="257"/>
  <c r="A59" i="257"/>
  <c r="A46" i="257"/>
  <c r="A32" i="257"/>
  <c r="A54" i="257"/>
  <c r="A27" i="257"/>
  <c r="A33" i="257"/>
  <c r="A97" i="257"/>
  <c r="A49" i="257"/>
  <c r="A23" i="257"/>
  <c r="A88" i="257"/>
  <c r="A75" i="257"/>
  <c r="A61" i="257"/>
  <c r="A53" i="257"/>
  <c r="A81" i="257"/>
  <c r="A51" i="257"/>
  <c r="A103" i="257"/>
  <c r="A20" i="257"/>
  <c r="A50" i="257"/>
  <c r="A107" i="257"/>
  <c r="A66" i="257"/>
  <c r="A31" i="257"/>
  <c r="A30" i="257"/>
  <c r="A89" i="257"/>
  <c r="A102" i="257"/>
  <c r="A99" i="257"/>
  <c r="A40" i="257"/>
  <c r="A63" i="257"/>
  <c r="A109" i="257"/>
  <c r="A52" i="257"/>
  <c r="A18" i="257"/>
  <c r="A74" i="257"/>
  <c r="A45" i="257"/>
  <c r="A26" i="257"/>
  <c r="A67" i="257"/>
  <c r="A15" i="257"/>
  <c r="A37" i="257"/>
  <c r="A104" i="257"/>
  <c r="A56" i="257"/>
  <c r="A101" i="257"/>
  <c r="A73" i="257"/>
  <c r="A44" i="257"/>
  <c r="A85" i="257"/>
  <c r="A90" i="257"/>
  <c r="A82" i="257"/>
  <c r="A43" i="257"/>
  <c r="A21" i="257"/>
  <c r="A58" i="257"/>
  <c r="A57" i="257"/>
  <c r="A93" i="257"/>
  <c r="A79" i="257"/>
  <c r="A55" i="257"/>
  <c r="A86" i="257"/>
  <c r="A71" i="257"/>
  <c r="A84" i="257"/>
  <c r="A25" i="257"/>
  <c r="A106" i="257"/>
  <c r="A92" i="257"/>
  <c r="A29" i="257"/>
  <c r="A98" i="257"/>
  <c r="A94" i="257"/>
  <c r="A24" i="257"/>
  <c r="A42" i="257"/>
  <c r="A72" i="257"/>
  <c r="A41" i="257"/>
  <c r="A110" i="257"/>
  <c r="A62" i="257"/>
  <c r="A68" i="257"/>
  <c r="A69" i="257"/>
  <c r="A87" i="257"/>
  <c r="A16" i="257"/>
  <c r="A78" i="257"/>
  <c r="A96" i="257"/>
  <c r="A91" i="257"/>
  <c r="A17" i="257"/>
  <c r="A105" i="257"/>
  <c r="A76" i="257"/>
  <c r="A48" i="257"/>
  <c r="A95" i="257"/>
  <c r="A70" i="257"/>
  <c r="A19" i="257"/>
  <c r="A64" i="257"/>
  <c r="A22" i="257"/>
  <c r="A38" i="257"/>
  <c r="A47" i="257"/>
</calcChain>
</file>

<file path=xl/sharedStrings.xml><?xml version="1.0" encoding="utf-8"?>
<sst xmlns="http://schemas.openxmlformats.org/spreadsheetml/2006/main" count="772" uniqueCount="214">
  <si>
    <t>student_last</t>
  </si>
  <si>
    <t>student_first</t>
  </si>
  <si>
    <t>z-average</t>
  </si>
  <si>
    <t>z-1</t>
  </si>
  <si>
    <t>z-2</t>
  </si>
  <si>
    <t>z-3</t>
  </si>
  <si>
    <t>z-4</t>
  </si>
  <si>
    <t>z-5</t>
  </si>
  <si>
    <t>z-6</t>
  </si>
  <si>
    <t>z-7</t>
  </si>
  <si>
    <t>z-8</t>
  </si>
  <si>
    <t>Weight:</t>
  </si>
  <si>
    <t>Homeroom</t>
  </si>
  <si>
    <t>Measure 13</t>
  </si>
  <si>
    <t>Measure 14</t>
  </si>
  <si>
    <t>Measure 15</t>
  </si>
  <si>
    <t>z-9</t>
  </si>
  <si>
    <t>z-10</t>
  </si>
  <si>
    <t>z-11</t>
  </si>
  <si>
    <t>z-12</t>
  </si>
  <si>
    <t>z-13</t>
  </si>
  <si>
    <t>z-14</t>
  </si>
  <si>
    <t>z-15</t>
  </si>
  <si>
    <t>Measure 16</t>
  </si>
  <si>
    <t>Measure 17</t>
  </si>
  <si>
    <t>Measure 18</t>
  </si>
  <si>
    <t>Measure 19</t>
  </si>
  <si>
    <t>Measure 20</t>
  </si>
  <si>
    <t>z-16</t>
  </si>
  <si>
    <t>z-17</t>
  </si>
  <si>
    <t>z-18</t>
  </si>
  <si>
    <t>z-19</t>
  </si>
  <si>
    <t>z-20</t>
  </si>
  <si>
    <t>local id</t>
  </si>
  <si>
    <t>state id</t>
  </si>
  <si>
    <t>grade</t>
  </si>
  <si>
    <t>z-sort</t>
  </si>
  <si>
    <t>90th %ile</t>
  </si>
  <si>
    <t>A</t>
  </si>
  <si>
    <t>Exceeds</t>
  </si>
  <si>
    <t>Coefficient:</t>
  </si>
  <si>
    <t>Frequencies:</t>
  </si>
  <si>
    <t>Cutscores:</t>
  </si>
  <si>
    <t>No Risk</t>
  </si>
  <si>
    <t>Some Risk</t>
  </si>
  <si>
    <t>x</t>
  </si>
  <si>
    <t>SLI</t>
  </si>
  <si>
    <t>OHI</t>
  </si>
  <si>
    <t>SLD</t>
  </si>
  <si>
    <t>DD</t>
  </si>
  <si>
    <t>_</t>
  </si>
  <si>
    <t>At Risk</t>
  </si>
  <si>
    <t>AIMSweb Spring 2015 R-CBM</t>
  </si>
  <si>
    <t>AIMSweb Spring 2015 R-CBM errors</t>
  </si>
  <si>
    <t>Fall to Spring MAP Growth</t>
  </si>
  <si>
    <t>Fall to Spring R-CBM Growth</t>
  </si>
  <si>
    <t>MAP Spring 2015 Reading</t>
  </si>
  <si>
    <t>MAP Fall 2014 Reading</t>
  </si>
  <si>
    <t>AIMSweb Fall 2014 R-CBM</t>
  </si>
  <si>
    <t>AIMSweb Fall 2014 R-CBM errors</t>
  </si>
  <si>
    <t>Fall to Spring MAZE Growth</t>
  </si>
  <si>
    <t>AIMSweb Spring 2015 MAZE</t>
  </si>
  <si>
    <t>AIMSweb Fall 2014 MAZE</t>
  </si>
  <si>
    <t/>
  </si>
  <si>
    <t xml:space="preserve">RAMOS </t>
  </si>
  <si>
    <t xml:space="preserve">LONG </t>
  </si>
  <si>
    <t>ERNEST</t>
  </si>
  <si>
    <t xml:space="preserve">STEWART </t>
  </si>
  <si>
    <t xml:space="preserve">WEST </t>
  </si>
  <si>
    <t>HELEN</t>
  </si>
  <si>
    <t xml:space="preserve">STEPHENS </t>
  </si>
  <si>
    <t xml:space="preserve">FORD </t>
  </si>
  <si>
    <t>KIMBERLY</t>
  </si>
  <si>
    <t xml:space="preserve">DAVIS </t>
  </si>
  <si>
    <t>RICHARD</t>
  </si>
  <si>
    <t xml:space="preserve">BAKER </t>
  </si>
  <si>
    <t>JOSHUA</t>
  </si>
  <si>
    <t xml:space="preserve">BUTLER </t>
  </si>
  <si>
    <t xml:space="preserve">WASHINGTON </t>
  </si>
  <si>
    <t>MARTHA</t>
  </si>
  <si>
    <t xml:space="preserve">GONZALES </t>
  </si>
  <si>
    <t>DOROTHY</t>
  </si>
  <si>
    <t xml:space="preserve">FLORES </t>
  </si>
  <si>
    <t xml:space="preserve">HART </t>
  </si>
  <si>
    <t>DIANA</t>
  </si>
  <si>
    <t xml:space="preserve">DIAZ </t>
  </si>
  <si>
    <t>BILLY</t>
  </si>
  <si>
    <t xml:space="preserve">LEWIS </t>
  </si>
  <si>
    <t>GARY</t>
  </si>
  <si>
    <t xml:space="preserve">PAYNE </t>
  </si>
  <si>
    <t xml:space="preserve">FERNANDEZ </t>
  </si>
  <si>
    <t>LORI</t>
  </si>
  <si>
    <t xml:space="preserve">FREEMAN </t>
  </si>
  <si>
    <t>AMANDA</t>
  </si>
  <si>
    <t xml:space="preserve">HUNTER </t>
  </si>
  <si>
    <t>HEATHER</t>
  </si>
  <si>
    <t xml:space="preserve">COOK </t>
  </si>
  <si>
    <t>SAMUEL</t>
  </si>
  <si>
    <t xml:space="preserve">ELLIS </t>
  </si>
  <si>
    <t>MICHELLE</t>
  </si>
  <si>
    <t xml:space="preserve">SPENCER </t>
  </si>
  <si>
    <t>JULIA</t>
  </si>
  <si>
    <t xml:space="preserve">SANCHEZ </t>
  </si>
  <si>
    <t>ERIC</t>
  </si>
  <si>
    <t xml:space="preserve">VASQUEZ </t>
  </si>
  <si>
    <t>CHRISTINE</t>
  </si>
  <si>
    <t xml:space="preserve">JACKSON </t>
  </si>
  <si>
    <t>STEVEN</t>
  </si>
  <si>
    <t xml:space="preserve">PIERCE </t>
  </si>
  <si>
    <t>JACQUELINE</t>
  </si>
  <si>
    <t xml:space="preserve">BAILEY </t>
  </si>
  <si>
    <t>BENJAMIN</t>
  </si>
  <si>
    <t xml:space="preserve">GRAHAM </t>
  </si>
  <si>
    <t>SUSAN</t>
  </si>
  <si>
    <t xml:space="preserve">KELLEY </t>
  </si>
  <si>
    <t>SARA</t>
  </si>
  <si>
    <t xml:space="preserve">JOHNSON </t>
  </si>
  <si>
    <t>JOHN</t>
  </si>
  <si>
    <t xml:space="preserve">HERNANDEZ </t>
  </si>
  <si>
    <t>DONALD</t>
  </si>
  <si>
    <t xml:space="preserve">ROBERTSON </t>
  </si>
  <si>
    <t>CHERYL</t>
  </si>
  <si>
    <t xml:space="preserve">HOFFMAN </t>
  </si>
  <si>
    <t>PAULA</t>
  </si>
  <si>
    <t xml:space="preserve">MURRAY </t>
  </si>
  <si>
    <t>SARAH</t>
  </si>
  <si>
    <t xml:space="preserve">BRYANT </t>
  </si>
  <si>
    <t>SHARON</t>
  </si>
  <si>
    <t>ANDREA</t>
  </si>
  <si>
    <t xml:space="preserve">WOODS </t>
  </si>
  <si>
    <t>ANNA</t>
  </si>
  <si>
    <t xml:space="preserve">GRIFFIN </t>
  </si>
  <si>
    <t>BETTY</t>
  </si>
  <si>
    <t xml:space="preserve">WELLS </t>
  </si>
  <si>
    <t>BRENDA</t>
  </si>
  <si>
    <t xml:space="preserve">GRANT </t>
  </si>
  <si>
    <t>TINA</t>
  </si>
  <si>
    <t xml:space="preserve">HARRIS </t>
  </si>
  <si>
    <t>JASON</t>
  </si>
  <si>
    <t xml:space="preserve">GIBSON </t>
  </si>
  <si>
    <t>RUTH</t>
  </si>
  <si>
    <t xml:space="preserve">SIMPSON </t>
  </si>
  <si>
    <t>JANET</t>
  </si>
  <si>
    <t xml:space="preserve">CARTER </t>
  </si>
  <si>
    <t>HENRY</t>
  </si>
  <si>
    <t xml:space="preserve">POWELL </t>
  </si>
  <si>
    <t>ALAN</t>
  </si>
  <si>
    <t xml:space="preserve">HILL </t>
  </si>
  <si>
    <t>WALTER</t>
  </si>
  <si>
    <t xml:space="preserve">SIMMONS </t>
  </si>
  <si>
    <t>LINDA</t>
  </si>
  <si>
    <t>NANCY</t>
  </si>
  <si>
    <t xml:space="preserve">MARSHALL </t>
  </si>
  <si>
    <t>DEBORAH</t>
  </si>
  <si>
    <t xml:space="preserve">ROBERTS </t>
  </si>
  <si>
    <t>DOUGLAS</t>
  </si>
  <si>
    <t xml:space="preserve">PORTER </t>
  </si>
  <si>
    <t>ANN</t>
  </si>
  <si>
    <t xml:space="preserve">MORENO </t>
  </si>
  <si>
    <t>CHRISTINA</t>
  </si>
  <si>
    <t xml:space="preserve">BRADLEY </t>
  </si>
  <si>
    <t>ROBIN</t>
  </si>
  <si>
    <t xml:space="preserve">ALVAREZ </t>
  </si>
  <si>
    <t>AMY</t>
  </si>
  <si>
    <t xml:space="preserve">PRICE </t>
  </si>
  <si>
    <t>VICTOR</t>
  </si>
  <si>
    <t xml:space="preserve">FISHER </t>
  </si>
  <si>
    <t>ANTONIO</t>
  </si>
  <si>
    <t xml:space="preserve">SNYDER </t>
  </si>
  <si>
    <t>MARIE</t>
  </si>
  <si>
    <t xml:space="preserve">MITCHELL </t>
  </si>
  <si>
    <t>HAROLD</t>
  </si>
  <si>
    <t xml:space="preserve">RYAN </t>
  </si>
  <si>
    <t>JANE</t>
  </si>
  <si>
    <t xml:space="preserve">GREEN </t>
  </si>
  <si>
    <t>GREGORY</t>
  </si>
  <si>
    <t xml:space="preserve">JENKINS </t>
  </si>
  <si>
    <t>PHILIP</t>
  </si>
  <si>
    <t xml:space="preserve">SHAW </t>
  </si>
  <si>
    <t>DIANE</t>
  </si>
  <si>
    <t xml:space="preserve">BARNES </t>
  </si>
  <si>
    <t>JIMMY</t>
  </si>
  <si>
    <t xml:space="preserve">HAMILTON </t>
  </si>
  <si>
    <t>MARIA</t>
  </si>
  <si>
    <t xml:space="preserve">GORDON </t>
  </si>
  <si>
    <t>ALICE</t>
  </si>
  <si>
    <t xml:space="preserve">BURNS </t>
  </si>
  <si>
    <t>STEPHANIE</t>
  </si>
  <si>
    <t xml:space="preserve">BOYD </t>
  </si>
  <si>
    <t>JUDITH</t>
  </si>
  <si>
    <t xml:space="preserve">TURNER </t>
  </si>
  <si>
    <t>RYAN</t>
  </si>
  <si>
    <t xml:space="preserve">FERGUSON </t>
  </si>
  <si>
    <t>BEVERLY</t>
  </si>
  <si>
    <t xml:space="preserve">MCDONALD </t>
  </si>
  <si>
    <t>SHIRLEY</t>
  </si>
  <si>
    <t xml:space="preserve">MASON </t>
  </si>
  <si>
    <t>JOYCE</t>
  </si>
  <si>
    <t xml:space="preserve">BROWN </t>
  </si>
  <si>
    <t>MICHAEL</t>
  </si>
  <si>
    <t xml:space="preserve">REED </t>
  </si>
  <si>
    <t>ROY</t>
  </si>
  <si>
    <t xml:space="preserve">CASTRO </t>
  </si>
  <si>
    <t>NORMA</t>
  </si>
  <si>
    <t xml:space="preserve">BELL </t>
  </si>
  <si>
    <t>BRUCE</t>
  </si>
  <si>
    <t xml:space="preserve">MORRIS </t>
  </si>
  <si>
    <t>JUSTIN</t>
  </si>
  <si>
    <t xml:space="preserve">COLE </t>
  </si>
  <si>
    <t>SANDRA</t>
  </si>
  <si>
    <t xml:space="preserve">WILLIAMS </t>
  </si>
  <si>
    <t>ROBERT</t>
  </si>
  <si>
    <t xml:space="preserve">CRUZ </t>
  </si>
  <si>
    <t>RUSSELL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</si>
</sst>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#%"/>
    <numFmt numFmtId="167" formatCode=";;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scheme val="minor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65">
    <xf numFmtId="0" fontId="0" fillId="0" borderId="0" xfId="0"/>
    <xf numFmtId="0" fontId="2" fillId="2" borderId="1" xfId="0" quotePrefix="1" applyFont="1" applyFill="1" applyBorder="1" applyAlignment="1">
      <alignment horizontal="right"/>
    </xf>
    <xf numFmtId="0" fontId="2" fillId="0" borderId="0" xfId="0" quotePrefix="1" applyFont="1" applyFill="1" applyBorder="1" applyAlignment="1">
      <alignment horizontal="right"/>
    </xf>
    <xf numFmtId="0" fontId="2" fillId="3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/>
    <xf numFmtId="0" fontId="3" fillId="0" borderId="0" xfId="0" applyFont="1"/>
    <xf numFmtId="9" fontId="2" fillId="0" borderId="0" xfId="1" applyNumberFormat="1" applyFont="1" applyFill="1" applyBorder="1"/>
    <xf numFmtId="0" fontId="3" fillId="0" borderId="0" xfId="0" applyFont="1" applyFill="1"/>
    <xf numFmtId="0" fontId="2" fillId="0" borderId="0" xfId="0" applyFont="1" applyAlignment="1">
      <alignment horizontal="right"/>
    </xf>
    <xf numFmtId="0" fontId="3" fillId="0" borderId="0" xfId="0" applyFont="1" applyFill="1" applyBorder="1"/>
    <xf numFmtId="0" fontId="2" fillId="2" borderId="1" xfId="0" applyFont="1" applyFill="1" applyBorder="1"/>
    <xf numFmtId="0" fontId="3" fillId="0" borderId="0" xfId="0" applyFont="1" applyAlignment="1">
      <alignment wrapText="1"/>
    </xf>
    <xf numFmtId="0" fontId="4" fillId="0" borderId="0" xfId="0" applyFont="1"/>
    <xf numFmtId="9" fontId="5" fillId="0" borderId="0" xfId="1" applyNumberFormat="1" applyFont="1" applyFill="1" applyBorder="1"/>
    <xf numFmtId="0" fontId="2" fillId="0" borderId="0" xfId="0" applyFont="1"/>
    <xf numFmtId="0" fontId="3" fillId="0" borderId="0" xfId="0" applyFont="1" applyAlignment="1">
      <alignment horizontal="right"/>
    </xf>
    <xf numFmtId="9" fontId="2" fillId="2" borderId="1" xfId="1" applyFont="1" applyFill="1" applyBorder="1" applyAlignment="1">
      <alignment horizontal="right"/>
    </xf>
    <xf numFmtId="9" fontId="2" fillId="3" borderId="1" xfId="1" applyFont="1" applyFill="1" applyBorder="1" applyAlignment="1">
      <alignment horizontal="right"/>
    </xf>
    <xf numFmtId="9" fontId="2" fillId="4" borderId="1" xfId="1" applyFont="1" applyFill="1" applyBorder="1" applyAlignment="1">
      <alignment horizontal="right"/>
    </xf>
    <xf numFmtId="9" fontId="5" fillId="5" borderId="1" xfId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6" borderId="1" xfId="0" applyFont="1" applyFill="1" applyBorder="1" applyAlignment="1">
      <alignment horizontal="right"/>
    </xf>
    <xf numFmtId="9" fontId="5" fillId="6" borderId="1" xfId="1" applyFont="1" applyFill="1" applyBorder="1" applyAlignment="1">
      <alignment horizontal="right"/>
    </xf>
    <xf numFmtId="0" fontId="5" fillId="6" borderId="1" xfId="0" applyFont="1" applyFill="1" applyBorder="1"/>
    <xf numFmtId="9" fontId="2" fillId="4" borderId="1" xfId="1" applyFont="1" applyFill="1" applyBorder="1"/>
    <xf numFmtId="9" fontId="5" fillId="6" borderId="1" xfId="1" applyFont="1" applyFill="1" applyBorder="1"/>
    <xf numFmtId="9" fontId="2" fillId="2" borderId="1" xfId="1" applyFont="1" applyFill="1" applyBorder="1"/>
    <xf numFmtId="9" fontId="2" fillId="3" borderId="1" xfId="1" applyFont="1" applyFill="1" applyBorder="1"/>
    <xf numFmtId="9" fontId="5" fillId="5" borderId="1" xfId="1" applyFont="1" applyFill="1" applyBorder="1"/>
    <xf numFmtId="0" fontId="2" fillId="0" borderId="6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0" fontId="2" fillId="0" borderId="1" xfId="0" applyFont="1" applyBorder="1" applyAlignment="1"/>
    <xf numFmtId="166" fontId="2" fillId="0" borderId="0" xfId="1" applyNumberFormat="1" applyFont="1" applyFill="1" applyBorder="1" applyAlignment="1">
      <alignment horizontal="center"/>
    </xf>
    <xf numFmtId="0" fontId="8" fillId="0" borderId="7" xfId="0" applyFont="1" applyBorder="1" applyAlignment="1">
      <alignment wrapText="1"/>
    </xf>
    <xf numFmtId="167" fontId="3" fillId="0" borderId="3" xfId="0" applyNumberFormat="1" applyFont="1" applyBorder="1" applyAlignment="1">
      <alignment horizontal="center" wrapText="1"/>
    </xf>
    <xf numFmtId="164" fontId="9" fillId="0" borderId="1" xfId="0" applyNumberFormat="1" applyFont="1" applyFill="1" applyBorder="1"/>
    <xf numFmtId="0" fontId="9" fillId="0" borderId="1" xfId="0" applyNumberFormat="1" applyFont="1" applyBorder="1"/>
    <xf numFmtId="165" fontId="9" fillId="0" borderId="1" xfId="0" applyNumberFormat="1" applyFont="1" applyBorder="1"/>
    <xf numFmtId="165" fontId="10" fillId="0" borderId="1" xfId="0" applyNumberFormat="1" applyFont="1" applyBorder="1"/>
    <xf numFmtId="165" fontId="10" fillId="0" borderId="2" xfId="0" applyNumberFormat="1" applyFont="1" applyBorder="1"/>
    <xf numFmtId="0" fontId="9" fillId="0" borderId="1" xfId="0" applyNumberFormat="1" applyFont="1" applyBorder="1" applyAlignment="1">
      <alignment horizontal="center"/>
    </xf>
    <xf numFmtId="0" fontId="0" fillId="0" borderId="1" xfId="0" applyBorder="1"/>
    <xf numFmtId="164" fontId="11" fillId="0" borderId="1" xfId="0" applyNumberFormat="1" applyFont="1" applyFill="1" applyBorder="1"/>
    <xf numFmtId="0" fontId="11" fillId="0" borderId="1" xfId="0" applyNumberFormat="1" applyFont="1" applyBorder="1"/>
    <xf numFmtId="0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/>
    <xf numFmtId="165" fontId="12" fillId="0" borderId="1" xfId="0" applyNumberFormat="1" applyFont="1" applyBorder="1"/>
    <xf numFmtId="165" fontId="12" fillId="0" borderId="2" xfId="0" applyNumberFormat="1" applyFont="1" applyBorder="1"/>
    <xf numFmtId="164" fontId="13" fillId="0" borderId="1" xfId="0" applyNumberFormat="1" applyFont="1" applyFill="1" applyBorder="1"/>
    <xf numFmtId="0" fontId="13" fillId="0" borderId="1" xfId="0" applyNumberFormat="1" applyFont="1" applyBorder="1"/>
    <xf numFmtId="0" fontId="13" fillId="0" borderId="1" xfId="0" applyNumberFormat="1" applyFont="1" applyBorder="1" applyAlignment="1">
      <alignment horizontal="center"/>
    </xf>
    <xf numFmtId="165" fontId="13" fillId="0" borderId="1" xfId="0" applyNumberFormat="1" applyFont="1" applyBorder="1"/>
    <xf numFmtId="165" fontId="14" fillId="0" borderId="1" xfId="0" applyNumberFormat="1" applyFont="1" applyBorder="1"/>
    <xf numFmtId="165" fontId="14" fillId="0" borderId="2" xfId="0" applyNumberFormat="1" applyFont="1" applyBorder="1"/>
  </cellXfs>
  <cellStyles count="3">
    <cellStyle name="Normal" xfId="0" builtinId="0"/>
    <cellStyle name="Normal 2" xfId="2"/>
    <cellStyle name="Percent" xfId="1" builtinId="5"/>
  </cellStyles>
  <dxfs count="65"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5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DataMeeting9610141822224710369" displayName="DataMeeting9610141822224710369" ref="A14:AW111" totalsRowShown="0" headerRowDxfId="53" dataDxfId="51" headerRowBorderDxfId="52" tableBorderDxfId="50" totalsRowBorderDxfId="49">
  <autoFilter ref="A14:AW111"/>
  <sortState ref="A15:AW111">
    <sortCondition ref="A14:A111"/>
  </sortState>
  <tableColumns count="49">
    <tableColumn id="27" name="z-sort" dataDxfId="48">
      <calculatedColumnFormula>IF(DataMeeting9610141822224710369[[#This Row],[z-average]]&lt;&gt;"",(DataMeeting9610141822224710369[[#This Row],[z-average]]-AVERAGE(DataMeeting9610141822224710369[z-average]))/STDEV(DataMeeting9610141822224710369[z-average]),-9)</calculatedColumnFormula>
    </tableColumn>
    <tableColumn id="1" name="local id" dataDxfId="47"/>
    <tableColumn id="2" name="state id" dataDxfId="46"/>
    <tableColumn id="5" name="grade" dataDxfId="45"/>
    <tableColumn id="50" name="x" dataDxfId="44"/>
    <tableColumn id="6" name="Homeroom" dataDxfId="43"/>
    <tableColumn id="3" name="student_last" dataDxfId="42"/>
    <tableColumn id="4" name="student_first" dataDxfId="41"/>
    <tableColumn id="10" name="MAP Spring 2015 Reading" dataDxfId="40"/>
    <tableColumn id="11" name="AIMSweb Spring 2015 MAZE" dataDxfId="39"/>
    <tableColumn id="18" name="AIMSweb Spring 2015 R-CBM" dataDxfId="38"/>
    <tableColumn id="9" name="AIMSweb Spring 2015 R-CBM errors" dataDxfId="37"/>
    <tableColumn id="8" name="_" dataDxfId="36"/>
    <tableColumn id="7" name="Fall to Spring MAP Growth" dataDxfId="35">
      <calculatedColumnFormula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calculatedColumnFormula>
    </tableColumn>
    <tableColumn id="21" name="Fall to Spring MAZE Growth" dataDxfId="34">
      <calculatedColumnFormula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calculatedColumnFormula>
    </tableColumn>
    <tableColumn id="20" name="Fall to Spring R-CBM Growth" dataDxfId="33">
      <calculatedColumnFormula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calculatedColumnFormula>
    </tableColumn>
    <tableColumn id="31" name="MAP Fall 2014 Reading" dataDxfId="32"/>
    <tableColumn id="30" name="AIMSweb Fall 2014 MAZE" dataDxfId="31"/>
    <tableColumn id="29" name="AIMSweb Fall 2014 R-CBM" dataDxfId="30"/>
    <tableColumn id="28" name="AIMSweb Fall 2014 R-CBM errors" dataDxfId="29"/>
    <tableColumn id="26" name="Measure 13" dataDxfId="28"/>
    <tableColumn id="25" name="Measure 14" dataDxfId="27"/>
    <tableColumn id="24" name="Measure 15" dataDxfId="26"/>
    <tableColumn id="44" name="Measure 16" dataDxfId="25"/>
    <tableColumn id="43" name="Measure 17" dataDxfId="24"/>
    <tableColumn id="42" name="Measure 18" dataDxfId="23"/>
    <tableColumn id="41" name="Measure 19" dataDxfId="22"/>
    <tableColumn id="40" name="Measure 20" dataDxfId="21"/>
    <tableColumn id="15" name="z-average" dataDxfId="20">
      <calculatedColumnFormula>IF(COUNT(DataMeeting9610141822224710369[[#This Row],[z-1]:[z-20]]),AVERAGE(DataMeeting9610141822224710369[[#This Row],[z-1]:[z-20]]),"")</calculatedColumnFormula>
    </tableColumn>
    <tableColumn id="16" name="z-1" dataDxfId="19">
      <calculatedColumnFormula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calculatedColumnFormula>
    </tableColumn>
    <tableColumn id="12" name="z-2" dataDxfId="18">
      <calculatedColumnFormula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calculatedColumnFormula>
    </tableColumn>
    <tableColumn id="19" name="z-3" dataDxfId="17">
      <calculatedColumnFormula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calculatedColumnFormula>
    </tableColumn>
    <tableColumn id="13" name="z-4" dataDxfId="16">
      <calculatedColumnFormula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calculatedColumnFormula>
    </tableColumn>
    <tableColumn id="14" name="z-5" dataDxfId="15">
      <calculatedColumnFormula>IF(AND(DataMeeting9610141822224710369[[#This Row],[_]]&lt;&gt;"",M$1&gt;0),(M$1/SUM($I$1:$AB$1))*(DataMeeting9610141822224710369[[#This Row],[_]]-AVERAGE(DataMeeting9610141822224710369[_]))/STDEV(DataMeeting9610141822224710369[_]),"")</calculatedColumnFormula>
    </tableColumn>
    <tableColumn id="17" name="z-6" dataDxfId="14">
      <calculatedColumnFormula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calculatedColumnFormula>
    </tableColumn>
    <tableColumn id="22" name="z-7" dataDxfId="13">
      <calculatedColumnFormula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calculatedColumnFormula>
    </tableColumn>
    <tableColumn id="23" name="z-8" dataDxfId="12">
      <calculatedColumnFormula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calculatedColumnFormula>
    </tableColumn>
    <tableColumn id="32" name="z-9" dataDxfId="11">
      <calculatedColumnFormula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calculatedColumnFormula>
    </tableColumn>
    <tableColumn id="33" name="z-10" dataDxfId="10">
      <calculatedColumnFormula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calculatedColumnFormula>
    </tableColumn>
    <tableColumn id="34" name="z-11" dataDxfId="9">
      <calculatedColumnFormula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calculatedColumnFormula>
    </tableColumn>
    <tableColumn id="35" name="z-12" dataDxfId="8">
      <calculatedColumnFormula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calculatedColumnFormula>
    </tableColumn>
    <tableColumn id="36" name="z-13" dataDxfId="7">
      <calculatedColumnFormula>IF(AND(DataMeeting9610141822224710369[[#This Row],[Measure 13]]&lt;&gt;"",U$1&gt;0),(U$1/SUM($I$1:$AB$1))*(DataMeeting9610141822224710369[[#This Row],[Measure 13]]-AVERAGE(DataMeeting9610141822224710369[Measure 13]))/STDEV(DataMeeting9610141822224710369[Measure 13]),"")</calculatedColumnFormula>
    </tableColumn>
    <tableColumn id="37" name="z-14" dataDxfId="6">
      <calculatedColumnFormula>IF(AND(DataMeeting9610141822224710369[[#This Row],[Measure 14]]&lt;&gt;"",V$1&gt;0),(V$1/SUM($I$1:$AB$1))*(DataMeeting9610141822224710369[[#This Row],[Measure 14]]-AVERAGE(DataMeeting9610141822224710369[Measure 14]))/STDEV(DataMeeting9610141822224710369[Measure 14]),"")</calculatedColumnFormula>
    </tableColumn>
    <tableColumn id="38" name="z-15" dataDxfId="5">
      <calculatedColumnFormula>IF(AND(DataMeeting9610141822224710369[[#This Row],[Measure 15]]&lt;&gt;"",W$1&gt;0),(W$1/SUM($I$1:$AB$1))*(DataMeeting9610141822224710369[[#This Row],[Measure 15]]-AVERAGE(DataMeeting9610141822224710369[Measure 15]))/STDEV(DataMeeting9610141822224710369[Measure 15]),"")</calculatedColumnFormula>
    </tableColumn>
    <tableColumn id="45" name="z-16" dataDxfId="4">
      <calculatedColumnFormula>IF(AND(DataMeeting9610141822224710369[[#This Row],[Measure 16]]&lt;&gt;"",X$1&gt;0),(X$1/SUM($I$1:$AB$1))*(DataMeeting9610141822224710369[[#This Row],[Measure 16]]-AVERAGE(DataMeeting9610141822224710369[Measure 16]))/STDEV(DataMeeting9610141822224710369[Measure 16]),"")</calculatedColumnFormula>
    </tableColumn>
    <tableColumn id="46" name="z-17" dataDxfId="3">
      <calculatedColumnFormula>IF(AND(DataMeeting9610141822224710369[[#This Row],[Measure 17]]&lt;&gt;"",Y$1&gt;0),(Y$1/SUM($I$1:$AB$1))*(DataMeeting9610141822224710369[[#This Row],[Measure 17]]-AVERAGE(DataMeeting9610141822224710369[Measure 17]))/STDEV(DataMeeting9610141822224710369[Measure 17]),"")</calculatedColumnFormula>
    </tableColumn>
    <tableColumn id="47" name="z-18" dataDxfId="2">
      <calculatedColumnFormula>IF(AND(DataMeeting9610141822224710369[[#This Row],[Measure 18]]&lt;&gt;"",Z$1&gt;0),(Z$1/SUM($I$1:$AB$1))*(DataMeeting9610141822224710369[[#This Row],[Measure 18]]-AVERAGE(DataMeeting9610141822224710369[Measure 18]))/STDEV(DataMeeting9610141822224710369[Measure 18]),"")</calculatedColumnFormula>
    </tableColumn>
    <tableColumn id="48" name="z-19" dataDxfId="1">
      <calculatedColumnFormula>IF(AND(DataMeeting9610141822224710369[[#This Row],[Measure 19]]&lt;&gt;"",AA$1&gt;0),(AA$1/SUM($I$1:$AB$1))*(DataMeeting9610141822224710369[[#This Row],[Measure 19]]-AVERAGE(DataMeeting9610141822224710369[Measure 19]))/STDEV(DataMeeting9610141822224710369[Measure 19]),"")</calculatedColumnFormula>
    </tableColumn>
    <tableColumn id="49" name="z-20" dataDxfId="0">
      <calculatedColumnFormula>IF(AND(DataMeeting9610141822224710369[[#This Row],[Measure 20]]&lt;&gt;"",AB$1&gt;0),(AB$1/SUM($I$1:$AB$1))*(DataMeeting9610141822224710369[[#This Row],[Measure 20]]-AVERAGE(DataMeeting9610141822224710369[Measure 20]))/STDEV(DataMeeting9610141822224710369[Measure 20]),"")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7"/>
    <pageSetUpPr fitToPage="1"/>
  </sheetPr>
  <dimension ref="A1:AW111"/>
  <sheetViews>
    <sheetView tabSelected="1" view="pageBreakPreview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N10" sqref="N10"/>
    </sheetView>
  </sheetViews>
  <sheetFormatPr defaultRowHeight="15" x14ac:dyDescent="0.25"/>
  <cols>
    <col min="1" max="1" width="17.28515625" style="6" bestFit="1" customWidth="1"/>
    <col min="2" max="2" width="13.140625" style="6" bestFit="1" customWidth="1"/>
    <col min="3" max="3" width="13.42578125" style="6" bestFit="1" customWidth="1"/>
    <col min="4" max="4" width="11.5703125" style="6" bestFit="1" customWidth="1"/>
    <col min="5" max="5" width="5.42578125" style="6" bestFit="1" customWidth="1"/>
    <col min="6" max="6" width="16.85546875" style="6" bestFit="1" customWidth="1"/>
    <col min="7" max="7" width="19.140625" style="6" bestFit="1" customWidth="1"/>
    <col min="8" max="8" width="19.28515625" style="6" bestFit="1" customWidth="1"/>
    <col min="9" max="9" width="26" style="6" bestFit="1" customWidth="1"/>
    <col min="10" max="12" width="29.5703125" style="6" bestFit="1" customWidth="1"/>
    <col min="13" max="13" width="6.42578125" style="6" bestFit="1" customWidth="1"/>
    <col min="14" max="14" width="26" style="6" bestFit="1" customWidth="1"/>
    <col min="15" max="15" width="27.28515625" style="6" bestFit="1" customWidth="1"/>
    <col min="16" max="16" width="28.85546875" style="6" bestFit="1" customWidth="1"/>
    <col min="17" max="17" width="31.42578125" style="6" bestFit="1" customWidth="1"/>
    <col min="18" max="18" width="26.28515625" style="6" bestFit="1" customWidth="1"/>
    <col min="19" max="20" width="30" style="6" bestFit="1" customWidth="1"/>
    <col min="21" max="27" width="17.7109375" style="6" bestFit="1" customWidth="1"/>
    <col min="28" max="28" width="18.140625" style="8" bestFit="1" customWidth="1"/>
    <col min="29" max="29" width="16.7109375" style="6" bestFit="1" customWidth="1"/>
    <col min="30" max="30" width="8.5703125" style="6" bestFit="1" customWidth="1"/>
    <col min="31" max="38" width="8.85546875" style="6" bestFit="1" customWidth="1"/>
    <col min="39" max="39" width="10" style="6" bestFit="1" customWidth="1"/>
    <col min="40" max="40" width="9.5703125" style="6" bestFit="1" customWidth="1"/>
    <col min="41" max="48" width="10" style="6" bestFit="1" customWidth="1"/>
    <col min="49" max="49" width="10.28515625" style="6" bestFit="1" customWidth="1"/>
    <col min="50" max="16384" width="9.140625" style="6"/>
  </cols>
  <sheetData>
    <row r="1" spans="1:49" s="10" customFormat="1" ht="15.75" x14ac:dyDescent="0.25">
      <c r="H1" s="36" t="s">
        <v>40</v>
      </c>
      <c r="I1" s="37">
        <v>4</v>
      </c>
      <c r="J1" s="37">
        <v>1</v>
      </c>
      <c r="K1" s="37">
        <v>1</v>
      </c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5"/>
    </row>
    <row r="2" spans="1:49" ht="15.75" x14ac:dyDescent="0.25">
      <c r="H2" s="32" t="s">
        <v>37</v>
      </c>
      <c r="I2" s="29" t="s">
        <v>63</v>
      </c>
      <c r="J2" s="29" t="s">
        <v>63</v>
      </c>
      <c r="K2" s="29" t="s">
        <v>63</v>
      </c>
      <c r="L2" s="29" t="s">
        <v>63</v>
      </c>
      <c r="M2"/>
      <c r="N2"/>
      <c r="O2"/>
      <c r="P2"/>
      <c r="Q2" s="29" t="s">
        <v>63</v>
      </c>
      <c r="R2" s="29" t="s">
        <v>63</v>
      </c>
      <c r="S2" s="29" t="s">
        <v>63</v>
      </c>
      <c r="T2" s="29" t="s">
        <v>63</v>
      </c>
      <c r="U2" s="29" t="s">
        <v>63</v>
      </c>
      <c r="V2" s="29" t="s">
        <v>63</v>
      </c>
      <c r="W2" s="29" t="s">
        <v>63</v>
      </c>
      <c r="X2" s="29" t="s">
        <v>63</v>
      </c>
      <c r="Y2" s="29" t="s">
        <v>63</v>
      </c>
      <c r="Z2" s="29" t="s">
        <v>63</v>
      </c>
      <c r="AA2" s="29" t="s">
        <v>63</v>
      </c>
      <c r="AB2" s="29" t="s">
        <v>63</v>
      </c>
      <c r="AC2" s="8"/>
    </row>
    <row r="3" spans="1:49" ht="15.75" x14ac:dyDescent="0.25">
      <c r="H3" s="33" t="s">
        <v>39</v>
      </c>
      <c r="I3" s="17">
        <v>0.1650485436893204</v>
      </c>
      <c r="J3" s="17" t="s">
        <v>63</v>
      </c>
      <c r="K3" s="17" t="s">
        <v>63</v>
      </c>
      <c r="L3" s="17" t="s">
        <v>63</v>
      </c>
      <c r="M3"/>
      <c r="N3"/>
      <c r="O3"/>
      <c r="P3"/>
      <c r="Q3" s="17">
        <v>0</v>
      </c>
      <c r="R3" s="17" t="s">
        <v>63</v>
      </c>
      <c r="S3" s="17" t="s">
        <v>63</v>
      </c>
      <c r="T3" s="17" t="s">
        <v>63</v>
      </c>
      <c r="U3" s="17" t="s">
        <v>63</v>
      </c>
      <c r="V3" s="17" t="s">
        <v>63</v>
      </c>
      <c r="W3" s="17" t="s">
        <v>63</v>
      </c>
      <c r="X3" s="17" t="s">
        <v>63</v>
      </c>
      <c r="Y3" s="17" t="s">
        <v>63</v>
      </c>
      <c r="Z3" s="17" t="s">
        <v>63</v>
      </c>
      <c r="AA3" s="17" t="s">
        <v>63</v>
      </c>
      <c r="AB3" s="17" t="s">
        <v>63</v>
      </c>
      <c r="AC3" s="7"/>
    </row>
    <row r="4" spans="1:49" ht="15.75" x14ac:dyDescent="0.25">
      <c r="H4" s="34" t="s">
        <v>43</v>
      </c>
      <c r="I4" s="18">
        <v>0.32038834951456313</v>
      </c>
      <c r="J4" s="18">
        <v>0.64077669902912626</v>
      </c>
      <c r="K4" s="18">
        <v>0.12121212121212122</v>
      </c>
      <c r="L4" s="18"/>
      <c r="M4"/>
      <c r="N4"/>
      <c r="O4"/>
      <c r="P4"/>
      <c r="Q4" s="18">
        <v>0</v>
      </c>
      <c r="R4" s="18">
        <v>0.68041237113402064</v>
      </c>
      <c r="S4" s="18">
        <v>0.1875</v>
      </c>
      <c r="T4" s="18">
        <v>0.21875</v>
      </c>
      <c r="U4" s="18" t="s">
        <v>63</v>
      </c>
      <c r="V4" s="18" t="s">
        <v>63</v>
      </c>
      <c r="W4" s="18" t="s">
        <v>63</v>
      </c>
      <c r="X4" s="18" t="s">
        <v>63</v>
      </c>
      <c r="Y4" s="18" t="s">
        <v>63</v>
      </c>
      <c r="Z4" s="18" t="s">
        <v>63</v>
      </c>
      <c r="AA4" s="18" t="s">
        <v>63</v>
      </c>
      <c r="AB4" s="18" t="s">
        <v>63</v>
      </c>
      <c r="AC4" s="7"/>
    </row>
    <row r="5" spans="1:49" ht="15.75" x14ac:dyDescent="0.25">
      <c r="F5" s="39"/>
      <c r="H5" s="31" t="s">
        <v>44</v>
      </c>
      <c r="I5" s="19">
        <v>0.41747572815533979</v>
      </c>
      <c r="J5" s="19">
        <v>0.17475728155339806</v>
      </c>
      <c r="K5" s="19">
        <v>0.39393939393939392</v>
      </c>
      <c r="L5" s="19"/>
      <c r="M5"/>
      <c r="N5"/>
      <c r="O5"/>
      <c r="P5"/>
      <c r="Q5" s="19">
        <v>0</v>
      </c>
      <c r="R5" s="19">
        <v>0.17525773195876287</v>
      </c>
      <c r="S5" s="19">
        <v>0.25</v>
      </c>
      <c r="T5" s="19">
        <v>0.53125</v>
      </c>
      <c r="U5" s="19" t="s">
        <v>63</v>
      </c>
      <c r="V5" s="19" t="s">
        <v>63</v>
      </c>
      <c r="W5" s="19" t="s">
        <v>63</v>
      </c>
      <c r="X5" s="19" t="s">
        <v>63</v>
      </c>
      <c r="Y5" s="19" t="s">
        <v>63</v>
      </c>
      <c r="Z5" s="19" t="s">
        <v>63</v>
      </c>
      <c r="AA5" s="19" t="s">
        <v>63</v>
      </c>
      <c r="AB5" s="19" t="s">
        <v>63</v>
      </c>
      <c r="AC5" s="7"/>
    </row>
    <row r="6" spans="1:49" s="13" customFormat="1" ht="15.75" x14ac:dyDescent="0.25">
      <c r="F6" s="40"/>
      <c r="G6" s="42" t="s">
        <v>41</v>
      </c>
      <c r="H6" s="35" t="s">
        <v>51</v>
      </c>
      <c r="I6" s="20">
        <v>9.7087378640776698E-2</v>
      </c>
      <c r="J6" s="20">
        <v>0.18446601941747573</v>
      </c>
      <c r="K6" s="20">
        <v>0.48484848484848486</v>
      </c>
      <c r="L6" s="20"/>
      <c r="M6"/>
      <c r="N6"/>
      <c r="O6"/>
      <c r="P6"/>
      <c r="Q6" s="20">
        <v>1</v>
      </c>
      <c r="R6" s="20">
        <v>0.14432989690721648</v>
      </c>
      <c r="S6" s="20">
        <v>0.5625</v>
      </c>
      <c r="T6" s="20">
        <v>0.25</v>
      </c>
      <c r="U6" s="20" t="s">
        <v>63</v>
      </c>
      <c r="V6" s="20" t="s">
        <v>63</v>
      </c>
      <c r="W6" s="20" t="s">
        <v>63</v>
      </c>
      <c r="X6" s="20" t="s">
        <v>63</v>
      </c>
      <c r="Y6" s="20" t="s">
        <v>63</v>
      </c>
      <c r="Z6" s="20" t="s">
        <v>63</v>
      </c>
      <c r="AA6" s="20" t="s">
        <v>63</v>
      </c>
      <c r="AB6" s="20" t="s">
        <v>63</v>
      </c>
      <c r="AC6" s="14"/>
    </row>
    <row r="7" spans="1:49" ht="15.75" x14ac:dyDescent="0.25">
      <c r="F7" s="41"/>
      <c r="G7" s="16"/>
      <c r="H7" s="15"/>
      <c r="I7" s="9"/>
      <c r="J7" s="9"/>
      <c r="K7" s="9"/>
      <c r="L7" s="9"/>
      <c r="M7"/>
      <c r="N7"/>
      <c r="O7"/>
      <c r="P7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8"/>
    </row>
    <row r="8" spans="1:49" ht="15.75" x14ac:dyDescent="0.25">
      <c r="C8" s="16"/>
      <c r="F8" s="41"/>
      <c r="G8" s="16"/>
      <c r="H8" s="30" t="s">
        <v>37</v>
      </c>
      <c r="I8" s="28" t="e">
        <v>#N/A</v>
      </c>
      <c r="J8" s="28" t="e">
        <v>#N/A</v>
      </c>
      <c r="K8" s="28" t="e">
        <v>#N/A</v>
      </c>
      <c r="L8" s="28" t="e">
        <v>#N/A</v>
      </c>
      <c r="M8"/>
      <c r="N8"/>
      <c r="O8"/>
      <c r="P8"/>
      <c r="Q8" s="28" t="e">
        <v>#N/A</v>
      </c>
      <c r="R8" s="28" t="e">
        <v>#N/A</v>
      </c>
      <c r="S8" s="28" t="e">
        <v>#N/A</v>
      </c>
      <c r="T8" s="28" t="e">
        <v>#N/A</v>
      </c>
      <c r="U8" s="28"/>
      <c r="V8" s="28"/>
      <c r="W8" s="28"/>
      <c r="X8" s="28"/>
      <c r="Y8" s="28"/>
      <c r="Z8" s="28"/>
      <c r="AA8" s="28"/>
      <c r="AB8" s="28"/>
      <c r="AC8" s="8"/>
    </row>
    <row r="9" spans="1:49" ht="15.75" x14ac:dyDescent="0.25">
      <c r="C9" s="16"/>
      <c r="F9" s="41"/>
      <c r="G9" s="16"/>
      <c r="H9" s="11" t="s">
        <v>39</v>
      </c>
      <c r="I9" s="1">
        <v>213</v>
      </c>
      <c r="J9" s="1" t="e">
        <v>#N/A</v>
      </c>
      <c r="K9" s="1" t="e">
        <v>#N/A</v>
      </c>
      <c r="L9" s="1" t="e">
        <v>#N/A</v>
      </c>
      <c r="M9"/>
      <c r="N9"/>
      <c r="O9"/>
      <c r="P9"/>
      <c r="Q9" s="1">
        <v>204</v>
      </c>
      <c r="R9" s="1" t="e">
        <v>#N/A</v>
      </c>
      <c r="S9" s="1" t="e">
        <v>#N/A</v>
      </c>
      <c r="T9" s="1" t="e">
        <v>#N/A</v>
      </c>
      <c r="U9" s="1"/>
      <c r="V9" s="1"/>
      <c r="W9" s="1"/>
      <c r="X9" s="1"/>
      <c r="Y9" s="1"/>
      <c r="Z9" s="1"/>
      <c r="AA9" s="1"/>
      <c r="AB9" s="1"/>
      <c r="AC9" s="2"/>
    </row>
    <row r="10" spans="1:49" ht="15.75" x14ac:dyDescent="0.25">
      <c r="C10" s="16"/>
      <c r="F10" s="41"/>
      <c r="G10" s="16"/>
      <c r="H10" s="3" t="s">
        <v>43</v>
      </c>
      <c r="I10" s="21">
        <v>199</v>
      </c>
      <c r="J10" s="21">
        <v>11</v>
      </c>
      <c r="K10" s="21">
        <v>114</v>
      </c>
      <c r="L10" s="21">
        <v>-3</v>
      </c>
      <c r="M10"/>
      <c r="N10"/>
      <c r="O10"/>
      <c r="P10"/>
      <c r="Q10" s="21">
        <v>189</v>
      </c>
      <c r="R10" s="21">
        <v>8</v>
      </c>
      <c r="S10" s="21">
        <v>76</v>
      </c>
      <c r="T10" s="21">
        <v>-3</v>
      </c>
      <c r="U10" s="21"/>
      <c r="V10" s="21"/>
      <c r="W10" s="21"/>
      <c r="X10" s="21"/>
      <c r="Y10" s="21"/>
      <c r="Z10" s="21"/>
      <c r="AA10" s="21"/>
      <c r="AB10" s="21"/>
      <c r="AC10" s="5"/>
    </row>
    <row r="11" spans="1:49" ht="15.75" x14ac:dyDescent="0.25">
      <c r="C11" s="16"/>
      <c r="F11" s="40"/>
      <c r="G11" s="42" t="s">
        <v>42</v>
      </c>
      <c r="H11" s="4" t="s">
        <v>44</v>
      </c>
      <c r="I11" s="22">
        <v>173</v>
      </c>
      <c r="J11" s="22">
        <v>8</v>
      </c>
      <c r="K11" s="22">
        <v>87</v>
      </c>
      <c r="L11" s="22">
        <v>-7</v>
      </c>
      <c r="M11"/>
      <c r="N11"/>
      <c r="O11"/>
      <c r="P11"/>
      <c r="Q11" s="22">
        <v>162</v>
      </c>
      <c r="R11" s="22">
        <v>5</v>
      </c>
      <c r="S11" s="22">
        <v>51</v>
      </c>
      <c r="T11" s="22">
        <v>-7</v>
      </c>
      <c r="U11" s="22"/>
      <c r="V11" s="22"/>
      <c r="W11" s="22"/>
      <c r="X11" s="22"/>
      <c r="Y11" s="22"/>
      <c r="Z11" s="22"/>
      <c r="AA11" s="22"/>
      <c r="AB11" s="22"/>
      <c r="AC11" s="5"/>
    </row>
    <row r="12" spans="1:49" x14ac:dyDescent="0.25">
      <c r="N12"/>
      <c r="O12"/>
      <c r="P12"/>
      <c r="Q12" s="44"/>
    </row>
    <row r="13" spans="1:49" s="10" customFormat="1" ht="15.75" x14ac:dyDescent="0.25">
      <c r="H13" s="38" t="s">
        <v>11</v>
      </c>
      <c r="I13" s="43">
        <f t="shared" ref="I13:AB13" si="0">IF(AND(I1&gt;0,SUM($I1:$W1)),I1/SUM($I1:$W1),"")</f>
        <v>0.66666666666666663</v>
      </c>
      <c r="J13" s="43">
        <f t="shared" si="0"/>
        <v>0.16666666666666666</v>
      </c>
      <c r="K13" s="43">
        <f t="shared" si="0"/>
        <v>0.16666666666666666</v>
      </c>
      <c r="L13" s="43" t="str">
        <f t="shared" si="0"/>
        <v/>
      </c>
      <c r="M13" s="43" t="str">
        <f t="shared" si="0"/>
        <v/>
      </c>
      <c r="N13" s="43" t="str">
        <f t="shared" si="0"/>
        <v/>
      </c>
      <c r="O13" s="43" t="str">
        <f t="shared" si="0"/>
        <v/>
      </c>
      <c r="P13" s="43" t="str">
        <f t="shared" si="0"/>
        <v/>
      </c>
      <c r="Q13" s="43" t="str">
        <f t="shared" si="0"/>
        <v/>
      </c>
      <c r="R13" s="43" t="str">
        <f t="shared" si="0"/>
        <v/>
      </c>
      <c r="S13" s="43" t="str">
        <f t="shared" si="0"/>
        <v/>
      </c>
      <c r="T13" s="43" t="str">
        <f t="shared" si="0"/>
        <v/>
      </c>
      <c r="U13" s="43" t="str">
        <f t="shared" si="0"/>
        <v/>
      </c>
      <c r="V13" s="43" t="str">
        <f t="shared" si="0"/>
        <v/>
      </c>
      <c r="W13" s="43" t="str">
        <f t="shared" si="0"/>
        <v/>
      </c>
      <c r="X13" s="43" t="str">
        <f t="shared" si="0"/>
        <v/>
      </c>
      <c r="Y13" s="43" t="str">
        <f t="shared" si="0"/>
        <v/>
      </c>
      <c r="Z13" s="43" t="str">
        <f t="shared" si="0"/>
        <v/>
      </c>
      <c r="AA13" s="43" t="str">
        <f t="shared" si="0"/>
        <v/>
      </c>
      <c r="AB13" s="43" t="str">
        <f t="shared" si="0"/>
        <v/>
      </c>
      <c r="AC13" s="5"/>
    </row>
    <row r="14" spans="1:49" s="12" customFormat="1" ht="30" x14ac:dyDescent="0.25">
      <c r="A14" s="25" t="s">
        <v>36</v>
      </c>
      <c r="B14" s="23" t="s">
        <v>33</v>
      </c>
      <c r="C14" s="24" t="s">
        <v>34</v>
      </c>
      <c r="D14" s="24" t="s">
        <v>35</v>
      </c>
      <c r="E14" s="45" t="s">
        <v>45</v>
      </c>
      <c r="F14" s="24" t="s">
        <v>12</v>
      </c>
      <c r="G14" s="24" t="s">
        <v>0</v>
      </c>
      <c r="H14" s="24" t="s">
        <v>1</v>
      </c>
      <c r="I14" s="25" t="s">
        <v>56</v>
      </c>
      <c r="J14" s="25" t="s">
        <v>61</v>
      </c>
      <c r="K14" s="25" t="s">
        <v>52</v>
      </c>
      <c r="L14" s="25" t="s">
        <v>53</v>
      </c>
      <c r="M14" s="25" t="s">
        <v>50</v>
      </c>
      <c r="N14" s="25" t="s">
        <v>54</v>
      </c>
      <c r="O14" s="25" t="s">
        <v>60</v>
      </c>
      <c r="P14" s="25" t="s">
        <v>55</v>
      </c>
      <c r="Q14" s="25" t="s">
        <v>57</v>
      </c>
      <c r="R14" s="25" t="s">
        <v>62</v>
      </c>
      <c r="S14" s="25" t="s">
        <v>58</v>
      </c>
      <c r="T14" s="25" t="s">
        <v>59</v>
      </c>
      <c r="U14" s="25" t="s">
        <v>13</v>
      </c>
      <c r="V14" s="25" t="s">
        <v>14</v>
      </c>
      <c r="W14" s="25" t="s">
        <v>15</v>
      </c>
      <c r="X14" s="25" t="s">
        <v>23</v>
      </c>
      <c r="Y14" s="25" t="s">
        <v>24</v>
      </c>
      <c r="Z14" s="25" t="s">
        <v>25</v>
      </c>
      <c r="AA14" s="25" t="s">
        <v>26</v>
      </c>
      <c r="AB14" s="25" t="s">
        <v>27</v>
      </c>
      <c r="AC14" s="24" t="s">
        <v>2</v>
      </c>
      <c r="AD14" s="24" t="s">
        <v>3</v>
      </c>
      <c r="AE14" s="24" t="s">
        <v>4</v>
      </c>
      <c r="AF14" s="24" t="s">
        <v>5</v>
      </c>
      <c r="AG14" s="24" t="s">
        <v>6</v>
      </c>
      <c r="AH14" s="24" t="s">
        <v>7</v>
      </c>
      <c r="AI14" s="24" t="s">
        <v>8</v>
      </c>
      <c r="AJ14" s="24" t="s">
        <v>9</v>
      </c>
      <c r="AK14" s="24" t="s">
        <v>10</v>
      </c>
      <c r="AL14" s="24" t="s">
        <v>16</v>
      </c>
      <c r="AM14" s="24" t="s">
        <v>17</v>
      </c>
      <c r="AN14" s="24" t="s">
        <v>18</v>
      </c>
      <c r="AO14" s="24" t="s">
        <v>19</v>
      </c>
      <c r="AP14" s="24" t="s">
        <v>20</v>
      </c>
      <c r="AQ14" s="24" t="s">
        <v>21</v>
      </c>
      <c r="AR14" s="24" t="s">
        <v>22</v>
      </c>
      <c r="AS14" s="26" t="s">
        <v>28</v>
      </c>
      <c r="AT14" s="26" t="s">
        <v>29</v>
      </c>
      <c r="AU14" s="26" t="s">
        <v>30</v>
      </c>
      <c r="AV14" s="26" t="s">
        <v>31</v>
      </c>
      <c r="AW14" s="27" t="s">
        <v>32</v>
      </c>
    </row>
    <row r="15" spans="1:49" x14ac:dyDescent="0.25">
      <c r="A15" s="46">
        <f>IF(DataMeeting9610141822224710369[[#This Row],[z-average]]&lt;&gt;"",(DataMeeting9610141822224710369[[#This Row],[z-average]]-AVERAGE(DataMeeting9610141822224710369[z-average]))/STDEV(DataMeeting9610141822224710369[z-average]),-9)</f>
        <v>-3.8108159989435739</v>
      </c>
      <c r="B15" s="52">
        <v>2436274</v>
      </c>
      <c r="C15" s="47">
        <v>719918487</v>
      </c>
      <c r="D15" s="47">
        <v>3</v>
      </c>
      <c r="E15" s="51" t="s">
        <v>63</v>
      </c>
      <c r="F15" s="47" t="s">
        <v>64</v>
      </c>
      <c r="G15" s="47" t="s">
        <v>65</v>
      </c>
      <c r="H15" s="47" t="s">
        <v>66</v>
      </c>
      <c r="I15" s="47">
        <v>140</v>
      </c>
      <c r="J15" s="47">
        <v>7</v>
      </c>
      <c r="K15" s="47" t="s">
        <v>63</v>
      </c>
      <c r="L15" s="47" t="s">
        <v>63</v>
      </c>
      <c r="M15" s="47"/>
      <c r="N15" s="47" t="str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/>
      </c>
      <c r="O15" s="47" t="str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/>
      </c>
      <c r="P15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5" s="47" t="s">
        <v>63</v>
      </c>
      <c r="R15" s="47" t="s">
        <v>63</v>
      </c>
      <c r="S15" s="47" t="s">
        <v>63</v>
      </c>
      <c r="T15" s="47" t="s">
        <v>63</v>
      </c>
      <c r="U15" s="47"/>
      <c r="V15" s="47"/>
      <c r="W15" s="47"/>
      <c r="X15" s="47"/>
      <c r="Y15" s="47"/>
      <c r="Z15" s="47"/>
      <c r="AA15" s="47"/>
      <c r="AB15" s="47"/>
      <c r="AC15" s="48">
        <f>IF(COUNT(DataMeeting9610141822224710369[[#This Row],[z-1]:[z-20]]),AVERAGE(DataMeeting9610141822224710369[[#This Row],[z-1]:[z-20]]),"")</f>
        <v>-1.2591035158554844</v>
      </c>
      <c r="AD1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-2.3660283905419135</v>
      </c>
      <c r="AE1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15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6" spans="1:49" x14ac:dyDescent="0.25">
      <c r="A16" s="53">
        <f>IF(DataMeeting9610141822224710369[[#This Row],[z-average]]&lt;&gt;"",(DataMeeting9610141822224710369[[#This Row],[z-average]]-AVERAGE(DataMeeting9610141822224710369[z-average]))/STDEV(DataMeeting9610141822224710369[z-average]),-9)</f>
        <v>-2.2391330969621439</v>
      </c>
      <c r="B16" s="52">
        <v>2478532</v>
      </c>
      <c r="C16" s="47">
        <v>358874641</v>
      </c>
      <c r="D16" s="47">
        <v>3</v>
      </c>
      <c r="E16" s="55" t="s">
        <v>48</v>
      </c>
      <c r="F16" s="54" t="s">
        <v>67</v>
      </c>
      <c r="G16" s="54" t="s">
        <v>68</v>
      </c>
      <c r="H16" s="54" t="s">
        <v>69</v>
      </c>
      <c r="I16" s="54">
        <v>156</v>
      </c>
      <c r="J16" s="47">
        <v>8</v>
      </c>
      <c r="K16" s="54">
        <v>11</v>
      </c>
      <c r="L16" s="54">
        <v>-8</v>
      </c>
      <c r="M16" s="54"/>
      <c r="N16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16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8</v>
      </c>
      <c r="P16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7</v>
      </c>
      <c r="Q16" s="54">
        <v>153</v>
      </c>
      <c r="R16" s="54">
        <v>0</v>
      </c>
      <c r="S16" s="54">
        <v>4</v>
      </c>
      <c r="T16" s="54">
        <v>-5</v>
      </c>
      <c r="U16" s="54"/>
      <c r="V16" s="54"/>
      <c r="W16" s="54"/>
      <c r="X16" s="54"/>
      <c r="Y16" s="54"/>
      <c r="Z16" s="54"/>
      <c r="AA16" s="54"/>
      <c r="AB16" s="54"/>
      <c r="AC16" s="56">
        <f>IF(COUNT(DataMeeting9610141822224710369[[#This Row],[z-1]:[z-20]]),AVERAGE(DataMeeting9610141822224710369[[#This Row],[z-1]:[z-20]]),"")</f>
        <v>-0.72445276453403507</v>
      </c>
      <c r="AD16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-1.6760479203951553</v>
      </c>
      <c r="AE16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-0.13093932002747477</v>
      </c>
      <c r="AF16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-0.36637105317947499</v>
      </c>
      <c r="AG16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6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6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6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6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6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6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6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6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6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6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6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6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6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6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6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6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7" spans="1:49" x14ac:dyDescent="0.25">
      <c r="A17" s="53">
        <f>IF(DataMeeting9610141822224710369[[#This Row],[z-average]]&lt;&gt;"",(DataMeeting9610141822224710369[[#This Row],[z-average]]-AVERAGE(DataMeeting9610141822224710369[z-average]))/STDEV(DataMeeting9610141822224710369[z-average]),-9)</f>
        <v>-2.1707182031926311</v>
      </c>
      <c r="B17" s="52">
        <v>2434821</v>
      </c>
      <c r="C17" s="47">
        <v>535849970</v>
      </c>
      <c r="D17" s="47">
        <v>3</v>
      </c>
      <c r="E17" s="55" t="s">
        <v>38</v>
      </c>
      <c r="F17" s="54" t="s">
        <v>70</v>
      </c>
      <c r="G17" s="54" t="s">
        <v>71</v>
      </c>
      <c r="H17" s="54" t="s">
        <v>72</v>
      </c>
      <c r="I17" s="54">
        <v>159</v>
      </c>
      <c r="J17" s="47">
        <v>0</v>
      </c>
      <c r="K17" s="54">
        <v>31</v>
      </c>
      <c r="L17" s="54">
        <v>-6</v>
      </c>
      <c r="M17" s="54"/>
      <c r="N17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17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17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18</v>
      </c>
      <c r="Q17" s="54">
        <v>154</v>
      </c>
      <c r="R17" s="54">
        <v>0</v>
      </c>
      <c r="S17" s="54">
        <v>13</v>
      </c>
      <c r="T17" s="54">
        <v>-5</v>
      </c>
      <c r="U17" s="54"/>
      <c r="V17" s="54"/>
      <c r="W17" s="54"/>
      <c r="X17" s="54"/>
      <c r="Y17" s="54"/>
      <c r="Z17" s="54"/>
      <c r="AA17" s="54"/>
      <c r="AB17" s="54"/>
      <c r="AC17" s="56">
        <f>IF(COUNT(DataMeeting9610141822224710369[[#This Row],[z-1]:[z-20]]),AVERAGE(DataMeeting9610141822224710369[[#This Row],[z-1]:[z-20]]),"")</f>
        <v>-0.70117957481533744</v>
      </c>
      <c r="AD17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-1.5466765822426378</v>
      </c>
      <c r="AE17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-0.30085388916011763</v>
      </c>
      <c r="AF17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-0.25600825304325708</v>
      </c>
      <c r="AG17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7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7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7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7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7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7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7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7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7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7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7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7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7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7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7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7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8" spans="1:49" x14ac:dyDescent="0.25">
      <c r="A18" s="46">
        <f>IF(DataMeeting9610141822224710369[[#This Row],[z-average]]&lt;&gt;"",(DataMeeting9610141822224710369[[#This Row],[z-average]]-AVERAGE(DataMeeting9610141822224710369[z-average]))/STDEV(DataMeeting9610141822224710369[z-average]),-9)</f>
        <v>-2.1294815835439045</v>
      </c>
      <c r="B18" s="52">
        <v>2493870</v>
      </c>
      <c r="C18" s="47">
        <v>708893628</v>
      </c>
      <c r="D18" s="47">
        <v>3</v>
      </c>
      <c r="E18" s="51" t="s">
        <v>49</v>
      </c>
      <c r="F18" s="47" t="s">
        <v>67</v>
      </c>
      <c r="G18" s="47" t="s">
        <v>73</v>
      </c>
      <c r="H18" s="47" t="s">
        <v>74</v>
      </c>
      <c r="I18" s="47">
        <v>155</v>
      </c>
      <c r="J18" s="47">
        <v>14</v>
      </c>
      <c r="K18" s="47">
        <v>16</v>
      </c>
      <c r="L18" s="47">
        <v>-8</v>
      </c>
      <c r="M18" s="47"/>
      <c r="N1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1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13</v>
      </c>
      <c r="P18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11</v>
      </c>
      <c r="Q18" s="47">
        <v>152</v>
      </c>
      <c r="R18" s="47">
        <v>1</v>
      </c>
      <c r="S18" s="47">
        <v>5</v>
      </c>
      <c r="T18" s="47">
        <v>-7</v>
      </c>
      <c r="U18" s="47"/>
      <c r="V18" s="47"/>
      <c r="W18" s="47"/>
      <c r="X18" s="47"/>
      <c r="Y18" s="47"/>
      <c r="Z18" s="47"/>
      <c r="AA18" s="47"/>
      <c r="AB18" s="47"/>
      <c r="AC18" s="48">
        <f>IF(COUNT(DataMeeting9610141822224710369[[#This Row],[z-1]:[z-20]]),AVERAGE(DataMeeting9610141822224710369[[#This Row],[z-1]:[z-20]]),"")</f>
        <v>-0.68715181536758019</v>
      </c>
      <c r="AD1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-1.7191716997793274</v>
      </c>
      <c r="AE1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18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-0.33878035314542054</v>
      </c>
      <c r="AG1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9" spans="1:49" x14ac:dyDescent="0.25">
      <c r="A19" s="53">
        <f>IF(DataMeeting9610141822224710369[[#This Row],[z-average]]&lt;&gt;"",(DataMeeting9610141822224710369[[#This Row],[z-average]]-AVERAGE(DataMeeting9610141822224710369[z-average]))/STDEV(DataMeeting9610141822224710369[z-average]),-9)</f>
        <v>-1.8063444563792703</v>
      </c>
      <c r="B19" s="52">
        <v>2475927</v>
      </c>
      <c r="C19" s="47">
        <v>911590733</v>
      </c>
      <c r="D19" s="47">
        <v>3</v>
      </c>
      <c r="E19" s="55" t="s">
        <v>48</v>
      </c>
      <c r="F19" s="54" t="s">
        <v>70</v>
      </c>
      <c r="G19" s="54" t="s">
        <v>75</v>
      </c>
      <c r="H19" s="54" t="s">
        <v>76</v>
      </c>
      <c r="I19" s="54">
        <v>162</v>
      </c>
      <c r="J19" s="47">
        <v>7</v>
      </c>
      <c r="K19" s="54">
        <v>48</v>
      </c>
      <c r="L19" s="54">
        <v>-7</v>
      </c>
      <c r="M19" s="54"/>
      <c r="N19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19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-9</v>
      </c>
      <c r="P19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22</v>
      </c>
      <c r="Q19" s="54">
        <v>157</v>
      </c>
      <c r="R19" s="54">
        <v>16</v>
      </c>
      <c r="S19" s="54">
        <v>26</v>
      </c>
      <c r="T19" s="54">
        <v>-11</v>
      </c>
      <c r="U19" s="54"/>
      <c r="V19" s="54"/>
      <c r="W19" s="54"/>
      <c r="X19" s="54"/>
      <c r="Y19" s="54"/>
      <c r="Z19" s="54"/>
      <c r="AA19" s="54"/>
      <c r="AB19" s="54"/>
      <c r="AC19" s="56">
        <f>IF(COUNT(DataMeeting9610141822224710369[[#This Row],[z-1]:[z-20]]),AVERAGE(DataMeeting9610141822224710369[[#This Row],[z-1]:[z-20]]),"")</f>
        <v>-0.57722791939554918</v>
      </c>
      <c r="AD19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-1.4173052440901206</v>
      </c>
      <c r="AE19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19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-0.16219987292747182</v>
      </c>
      <c r="AG19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9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9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9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9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9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9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9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9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9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9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9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9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9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9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9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9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0" spans="1:49" x14ac:dyDescent="0.25">
      <c r="A20" s="46">
        <f>IF(DataMeeting9610141822224710369[[#This Row],[z-average]]&lt;&gt;"",(DataMeeting9610141822224710369[[#This Row],[z-average]]-AVERAGE(DataMeeting9610141822224710369[z-average]))/STDEV(DataMeeting9610141822224710369[z-average]),-9)</f>
        <v>-1.6360553918919731</v>
      </c>
      <c r="B20" s="52">
        <v>2447605</v>
      </c>
      <c r="C20" s="47">
        <v>534073887</v>
      </c>
      <c r="D20" s="47">
        <v>3</v>
      </c>
      <c r="E20" s="51" t="s">
        <v>48</v>
      </c>
      <c r="F20" s="47" t="s">
        <v>77</v>
      </c>
      <c r="G20" s="47" t="s">
        <v>78</v>
      </c>
      <c r="H20" s="47" t="s">
        <v>79</v>
      </c>
      <c r="I20" s="47">
        <v>168</v>
      </c>
      <c r="J20" s="47">
        <v>3</v>
      </c>
      <c r="K20" s="47">
        <v>48</v>
      </c>
      <c r="L20" s="47">
        <v>-4</v>
      </c>
      <c r="M20" s="47"/>
      <c r="N2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2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20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17</v>
      </c>
      <c r="Q20" s="47">
        <v>165</v>
      </c>
      <c r="R20" s="47">
        <v>1</v>
      </c>
      <c r="S20" s="47">
        <v>31</v>
      </c>
      <c r="T20" s="47">
        <v>-6</v>
      </c>
      <c r="U20" s="47"/>
      <c r="V20" s="47"/>
      <c r="W20" s="47"/>
      <c r="X20" s="47"/>
      <c r="Y20" s="47"/>
      <c r="Z20" s="47"/>
      <c r="AA20" s="47"/>
      <c r="AB20" s="47"/>
      <c r="AC20" s="48">
        <f>IF(COUNT(DataMeeting9610141822224710369[[#This Row],[z-1]:[z-20]]),AVERAGE(DataMeeting9610141822224710369[[#This Row],[z-1]:[z-20]]),"")</f>
        <v>-0.51929945548264478</v>
      </c>
      <c r="AD2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-1.1585625677850862</v>
      </c>
      <c r="AE2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-0.23713592573537656</v>
      </c>
      <c r="AF20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-0.16219987292747182</v>
      </c>
      <c r="AG2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1" spans="1:49" x14ac:dyDescent="0.25">
      <c r="A21" s="46">
        <f>IF(DataMeeting9610141822224710369[[#This Row],[z-average]]&lt;&gt;"",(DataMeeting9610141822224710369[[#This Row],[z-average]]-AVERAGE(DataMeeting9610141822224710369[z-average]))/STDEV(DataMeeting9610141822224710369[z-average]),-9)</f>
        <v>-1.5569501399489676</v>
      </c>
      <c r="B21" s="52">
        <v>2426445</v>
      </c>
      <c r="C21" s="47">
        <v>142381833</v>
      </c>
      <c r="D21" s="47">
        <v>3</v>
      </c>
      <c r="E21" s="51" t="s">
        <v>63</v>
      </c>
      <c r="F21" s="47" t="s">
        <v>67</v>
      </c>
      <c r="G21" s="47" t="s">
        <v>80</v>
      </c>
      <c r="H21" s="47" t="s">
        <v>81</v>
      </c>
      <c r="I21" s="47">
        <v>170</v>
      </c>
      <c r="J21" s="47">
        <v>3</v>
      </c>
      <c r="K21" s="47">
        <v>47</v>
      </c>
      <c r="L21" s="47">
        <v>-4</v>
      </c>
      <c r="M21" s="47"/>
      <c r="N2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15</v>
      </c>
      <c r="O2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21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25</v>
      </c>
      <c r="Q21" s="47">
        <v>155</v>
      </c>
      <c r="R21" s="47">
        <v>1</v>
      </c>
      <c r="S21" s="47">
        <v>22</v>
      </c>
      <c r="T21" s="47">
        <v>-5</v>
      </c>
      <c r="U21" s="47"/>
      <c r="V21" s="47"/>
      <c r="W21" s="47"/>
      <c r="X21" s="47"/>
      <c r="Y21" s="47"/>
      <c r="Z21" s="47"/>
      <c r="AA21" s="47"/>
      <c r="AB21" s="47"/>
      <c r="AC21" s="48">
        <f>IF(COUNT(DataMeeting9610141822224710369[[#This Row],[z-1]:[z-20]]),AVERAGE(DataMeeting9610141822224710369[[#This Row],[z-1]:[z-20]]),"")</f>
        <v>-0.49238964922880024</v>
      </c>
      <c r="AD2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-1.0723150090167413</v>
      </c>
      <c r="AE2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-0.23713592573537656</v>
      </c>
      <c r="AF21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-0.16771801293428271</v>
      </c>
      <c r="AG2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2" spans="1:49" x14ac:dyDescent="0.25">
      <c r="A22" s="46">
        <f>IF(DataMeeting9610141822224710369[[#This Row],[z-average]]&lt;&gt;"",(DataMeeting9610141822224710369[[#This Row],[z-average]]-AVERAGE(DataMeeting9610141822224710369[z-average]))/STDEV(DataMeeting9610141822224710369[z-average]),-9)</f>
        <v>-1.4987361082276871</v>
      </c>
      <c r="B22" s="52">
        <v>2422731</v>
      </c>
      <c r="C22" s="47">
        <v>736101565</v>
      </c>
      <c r="D22" s="47">
        <v>3</v>
      </c>
      <c r="E22" s="51" t="s">
        <v>63</v>
      </c>
      <c r="F22" s="47" t="s">
        <v>82</v>
      </c>
      <c r="G22" s="47" t="s">
        <v>83</v>
      </c>
      <c r="H22" s="47" t="s">
        <v>84</v>
      </c>
      <c r="I22" s="47">
        <v>168</v>
      </c>
      <c r="J22" s="47">
        <v>7</v>
      </c>
      <c r="K22" s="47">
        <v>58</v>
      </c>
      <c r="L22" s="47">
        <v>-3</v>
      </c>
      <c r="M22" s="47"/>
      <c r="N22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22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6</v>
      </c>
      <c r="P22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46</v>
      </c>
      <c r="Q22" s="47">
        <v>155</v>
      </c>
      <c r="R22" s="47">
        <v>1</v>
      </c>
      <c r="S22" s="47">
        <v>12</v>
      </c>
      <c r="T22" s="47">
        <v>-8</v>
      </c>
      <c r="U22" s="47"/>
      <c r="V22" s="47"/>
      <c r="W22" s="47"/>
      <c r="X22" s="47"/>
      <c r="Y22" s="47"/>
      <c r="Z22" s="47"/>
      <c r="AA22" s="47"/>
      <c r="AB22" s="47"/>
      <c r="AC22" s="48">
        <f>IF(COUNT(DataMeeting9610141822224710369[[#This Row],[z-1]:[z-20]]),AVERAGE(DataMeeting9610141822224710369[[#This Row],[z-1]:[z-20]]),"")</f>
        <v>-0.47258656060450138</v>
      </c>
      <c r="AD22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-1.1585625677850862</v>
      </c>
      <c r="AE22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22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-0.10701847285936285</v>
      </c>
      <c r="AG22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2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2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2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2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2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2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2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2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2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2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2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2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2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2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2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2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3" spans="1:49" x14ac:dyDescent="0.25">
      <c r="A23" s="53">
        <f>IF(DataMeeting9610141822224710369[[#This Row],[z-average]]&lt;&gt;"",(DataMeeting9610141822224710369[[#This Row],[z-average]]-AVERAGE(DataMeeting9610141822224710369[z-average]))/STDEV(DataMeeting9610141822224710369[z-average]),-9)</f>
        <v>-1.3172641639058476</v>
      </c>
      <c r="B23" s="52">
        <v>2410205</v>
      </c>
      <c r="C23" s="47">
        <v>748781632</v>
      </c>
      <c r="D23" s="47">
        <v>3</v>
      </c>
      <c r="E23" s="55" t="s">
        <v>63</v>
      </c>
      <c r="F23" s="54" t="s">
        <v>70</v>
      </c>
      <c r="G23" s="54" t="s">
        <v>85</v>
      </c>
      <c r="H23" s="54" t="s">
        <v>86</v>
      </c>
      <c r="I23" s="54">
        <v>172</v>
      </c>
      <c r="J23" s="47">
        <v>5</v>
      </c>
      <c r="K23" s="54">
        <v>68</v>
      </c>
      <c r="L23" s="54">
        <v>-3</v>
      </c>
      <c r="M23" s="54"/>
      <c r="N23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23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23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36</v>
      </c>
      <c r="Q23" s="54">
        <v>167</v>
      </c>
      <c r="R23" s="54">
        <v>5</v>
      </c>
      <c r="S23" s="54">
        <v>32</v>
      </c>
      <c r="T23" s="54">
        <v>-8</v>
      </c>
      <c r="U23" s="54"/>
      <c r="V23" s="54"/>
      <c r="W23" s="54"/>
      <c r="X23" s="54"/>
      <c r="Y23" s="54"/>
      <c r="Z23" s="54"/>
      <c r="AA23" s="54"/>
      <c r="AB23" s="54"/>
      <c r="AC23" s="56">
        <f>IF(COUNT(DataMeeting9610141822224710369[[#This Row],[z-1]:[z-20]]),AVERAGE(DataMeeting9610141822224710369[[#This Row],[z-1]:[z-20]]),"")</f>
        <v>-0.41085393549728871</v>
      </c>
      <c r="AD23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-0.98606745024839648</v>
      </c>
      <c r="AE23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-0.19465728345221586</v>
      </c>
      <c r="AF23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-5.1837072791253866E-2</v>
      </c>
      <c r="AG23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3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3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3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3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3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3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3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3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3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3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3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3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3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3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3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3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4" spans="1:49" x14ac:dyDescent="0.25">
      <c r="A24" s="46">
        <f>IF(DataMeeting9610141822224710369[[#This Row],[z-average]]&lt;&gt;"",(DataMeeting9610141822224710369[[#This Row],[z-average]]-AVERAGE(DataMeeting9610141822224710369[z-average]))/STDEV(DataMeeting9610141822224710369[z-average]),-9)</f>
        <v>-1.2918615019645141</v>
      </c>
      <c r="B24" s="52">
        <v>2488703</v>
      </c>
      <c r="C24" s="47">
        <v>678350379</v>
      </c>
      <c r="D24" s="47">
        <v>3</v>
      </c>
      <c r="E24" s="51" t="s">
        <v>49</v>
      </c>
      <c r="F24" s="47" t="s">
        <v>82</v>
      </c>
      <c r="G24" s="47" t="s">
        <v>87</v>
      </c>
      <c r="H24" s="47" t="s">
        <v>88</v>
      </c>
      <c r="I24" s="47">
        <v>172</v>
      </c>
      <c r="J24" s="47">
        <v>7</v>
      </c>
      <c r="K24" s="47">
        <v>65</v>
      </c>
      <c r="L24" s="47">
        <v>-10</v>
      </c>
      <c r="M24" s="47"/>
      <c r="N2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18</v>
      </c>
      <c r="O2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-5</v>
      </c>
      <c r="P24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43</v>
      </c>
      <c r="Q24" s="47">
        <v>154</v>
      </c>
      <c r="R24" s="47">
        <v>12</v>
      </c>
      <c r="S24" s="47">
        <v>22</v>
      </c>
      <c r="T24" s="47">
        <v>-16</v>
      </c>
      <c r="U24" s="47"/>
      <c r="V24" s="47"/>
      <c r="W24" s="47"/>
      <c r="X24" s="47"/>
      <c r="Y24" s="47"/>
      <c r="Z24" s="47"/>
      <c r="AA24" s="47"/>
      <c r="AB24" s="47"/>
      <c r="AC24" s="48">
        <f>IF(COUNT(DataMeeting9610141822224710369[[#This Row],[z-1]:[z-20]]),AVERAGE(DataMeeting9610141822224710369[[#This Row],[z-1]:[z-20]]),"")</f>
        <v>-0.40221252807637936</v>
      </c>
      <c r="AD2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-0.98606745024839648</v>
      </c>
      <c r="AE2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24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-6.8391492811686549E-2</v>
      </c>
      <c r="AG2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5" spans="1:49" x14ac:dyDescent="0.25">
      <c r="A25" s="46">
        <f>IF(DataMeeting9610141822224710369[[#This Row],[z-average]]&lt;&gt;"",(DataMeeting9610141822224710369[[#This Row],[z-average]]-AVERAGE(DataMeeting9610141822224710369[z-average]))/STDEV(DataMeeting9610141822224710369[z-average]),-9)</f>
        <v>-1.2712338046952407</v>
      </c>
      <c r="B25" s="52">
        <v>2495480</v>
      </c>
      <c r="C25" s="47">
        <v>874610754</v>
      </c>
      <c r="D25" s="47">
        <v>3</v>
      </c>
      <c r="E25" s="51" t="s">
        <v>46</v>
      </c>
      <c r="F25" s="47" t="s">
        <v>89</v>
      </c>
      <c r="G25" s="47" t="s">
        <v>90</v>
      </c>
      <c r="H25" s="47" t="s">
        <v>91</v>
      </c>
      <c r="I25" s="47">
        <v>173</v>
      </c>
      <c r="J25" s="47">
        <v>7</v>
      </c>
      <c r="K25" s="47">
        <v>61</v>
      </c>
      <c r="L25" s="47">
        <v>-2</v>
      </c>
      <c r="M25" s="47"/>
      <c r="N2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2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5</v>
      </c>
      <c r="P25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9</v>
      </c>
      <c r="Q25" s="47">
        <v>166</v>
      </c>
      <c r="R25" s="47">
        <v>2</v>
      </c>
      <c r="S25" s="47">
        <v>52</v>
      </c>
      <c r="T25" s="47">
        <v>-5</v>
      </c>
      <c r="U25" s="47"/>
      <c r="V25" s="47"/>
      <c r="W25" s="47"/>
      <c r="X25" s="47"/>
      <c r="Y25" s="47"/>
      <c r="Z25" s="47"/>
      <c r="AA25" s="47"/>
      <c r="AB25" s="47"/>
      <c r="AC25" s="48">
        <f>IF(COUNT(DataMeeting9610141822224710369[[#This Row],[z-1]:[z-20]]),AVERAGE(DataMeeting9610141822224710369[[#This Row],[z-1]:[z-20]]),"")</f>
        <v>-0.3951954549574031</v>
      </c>
      <c r="AD2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-0.94294367086422404</v>
      </c>
      <c r="AE2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25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-9.0464052838930151E-2</v>
      </c>
      <c r="AG2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6" spans="1:49" x14ac:dyDescent="0.25">
      <c r="A26" s="46">
        <f>IF(DataMeeting9610141822224710369[[#This Row],[z-average]]&lt;&gt;"",(DataMeeting9610141822224710369[[#This Row],[z-average]]-AVERAGE(DataMeeting9610141822224710369[z-average]))/STDEV(DataMeeting9610141822224710369[z-average]),-9)</f>
        <v>-1.150952363735219</v>
      </c>
      <c r="B26" s="52">
        <v>2492949</v>
      </c>
      <c r="C26" s="47">
        <v>500593293</v>
      </c>
      <c r="D26" s="47">
        <v>3</v>
      </c>
      <c r="E26" s="51" t="s">
        <v>63</v>
      </c>
      <c r="F26" s="47" t="s">
        <v>89</v>
      </c>
      <c r="G26" s="47" t="s">
        <v>92</v>
      </c>
      <c r="H26" s="47" t="s">
        <v>93</v>
      </c>
      <c r="I26" s="47">
        <v>173</v>
      </c>
      <c r="J26" s="47">
        <v>12</v>
      </c>
      <c r="K26" s="47">
        <v>64</v>
      </c>
      <c r="L26" s="47">
        <v>-3</v>
      </c>
      <c r="M26" s="47"/>
      <c r="N2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8</v>
      </c>
      <c r="O2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26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30</v>
      </c>
      <c r="Q26" s="47">
        <v>165</v>
      </c>
      <c r="R26" s="47">
        <v>10</v>
      </c>
      <c r="S26" s="47">
        <v>34</v>
      </c>
      <c r="T26" s="47">
        <v>-9</v>
      </c>
      <c r="U26" s="47"/>
      <c r="V26" s="47"/>
      <c r="W26" s="47"/>
      <c r="X26" s="47"/>
      <c r="Y26" s="47"/>
      <c r="Z26" s="47"/>
      <c r="AA26" s="47"/>
      <c r="AB26" s="47"/>
      <c r="AC26" s="48">
        <f>IF(COUNT(DataMeeting9610141822224710369[[#This Row],[z-1]:[z-20]]),AVERAGE(DataMeeting9610141822224710369[[#This Row],[z-1]:[z-20]]),"")</f>
        <v>-0.35427844638129158</v>
      </c>
      <c r="AD2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-0.94294367086422404</v>
      </c>
      <c r="AE2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-4.5982035461153342E-2</v>
      </c>
      <c r="AF26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-7.3909632818497467E-2</v>
      </c>
      <c r="AG2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7" spans="1:49" x14ac:dyDescent="0.25">
      <c r="A27" s="46">
        <f>IF(DataMeeting9610141822224710369[[#This Row],[z-average]]&lt;&gt;"",(DataMeeting9610141822224710369[[#This Row],[z-average]]-AVERAGE(DataMeeting9610141822224710369[z-average]))/STDEV(DataMeeting9610141822224710369[z-average]),-9)</f>
        <v>-1.1387945976124023</v>
      </c>
      <c r="B27" s="52">
        <v>2418041</v>
      </c>
      <c r="C27" s="47">
        <v>384794528</v>
      </c>
      <c r="D27" s="47">
        <v>3</v>
      </c>
      <c r="E27" s="51" t="s">
        <v>63</v>
      </c>
      <c r="F27" s="47" t="s">
        <v>64</v>
      </c>
      <c r="G27" s="47" t="s">
        <v>94</v>
      </c>
      <c r="H27" s="47" t="s">
        <v>95</v>
      </c>
      <c r="I27" s="47">
        <v>179</v>
      </c>
      <c r="J27" s="47">
        <v>3</v>
      </c>
      <c r="K27" s="47">
        <v>54</v>
      </c>
      <c r="L27" s="47">
        <v>-6</v>
      </c>
      <c r="M27" s="47"/>
      <c r="N2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2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27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15</v>
      </c>
      <c r="Q27" s="47">
        <v>172</v>
      </c>
      <c r="R27" s="47">
        <v>6</v>
      </c>
      <c r="S27" s="47">
        <v>39</v>
      </c>
      <c r="T27" s="47">
        <v>-8</v>
      </c>
      <c r="U27" s="47"/>
      <c r="V27" s="47"/>
      <c r="W27" s="47"/>
      <c r="X27" s="47"/>
      <c r="Y27" s="47"/>
      <c r="Z27" s="47"/>
      <c r="AA27" s="47"/>
      <c r="AB27" s="47"/>
      <c r="AC27" s="48">
        <f>IF(COUNT(DataMeeting9610141822224710369[[#This Row],[z-1]:[z-20]]),AVERAGE(DataMeeting9610141822224710369[[#This Row],[z-1]:[z-20]]),"")</f>
        <v>-0.35014265106039089</v>
      </c>
      <c r="AD2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-0.68420099455918959</v>
      </c>
      <c r="AE2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-0.23713592573537656</v>
      </c>
      <c r="AF27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-0.12909103288660642</v>
      </c>
      <c r="AG2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8" spans="1:49" x14ac:dyDescent="0.25">
      <c r="A28" s="46">
        <f>IF(DataMeeting9610141822224710369[[#This Row],[z-average]]&lt;&gt;"",(DataMeeting9610141822224710369[[#This Row],[z-average]]-AVERAGE(DataMeeting9610141822224710369[z-average]))/STDEV(DataMeeting9610141822224710369[z-average]),-9)</f>
        <v>-0.90918559681830491</v>
      </c>
      <c r="B28" s="52">
        <v>2456073</v>
      </c>
      <c r="C28" s="47">
        <v>304558378</v>
      </c>
      <c r="D28" s="47">
        <v>3</v>
      </c>
      <c r="E28" s="51" t="s">
        <v>63</v>
      </c>
      <c r="F28" s="47" t="s">
        <v>82</v>
      </c>
      <c r="G28" s="47" t="s">
        <v>102</v>
      </c>
      <c r="H28" s="47" t="s">
        <v>103</v>
      </c>
      <c r="I28" s="47">
        <v>177</v>
      </c>
      <c r="J28" s="47">
        <v>9</v>
      </c>
      <c r="K28" s="47">
        <v>89</v>
      </c>
      <c r="L28" s="47">
        <v>-1</v>
      </c>
      <c r="M28" s="47"/>
      <c r="N2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9</v>
      </c>
      <c r="O2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-1</v>
      </c>
      <c r="P28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39</v>
      </c>
      <c r="Q28" s="47">
        <v>168</v>
      </c>
      <c r="R28" s="47">
        <v>10</v>
      </c>
      <c r="S28" s="47">
        <v>50</v>
      </c>
      <c r="T28" s="47">
        <v>-4</v>
      </c>
      <c r="U28" s="47"/>
      <c r="V28" s="47"/>
      <c r="W28" s="47"/>
      <c r="X28" s="47"/>
      <c r="Y28" s="47"/>
      <c r="Z28" s="47"/>
      <c r="AA28" s="47"/>
      <c r="AB28" s="47"/>
      <c r="AC28" s="48">
        <f>IF(COUNT(DataMeeting9610141822224710369[[#This Row],[z-1]:[z-20]]),AVERAGE(DataMeeting9610141822224710369[[#This Row],[z-1]:[z-20]]),"")</f>
        <v>-0.27203489495388467</v>
      </c>
      <c r="AD2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-0.77044855332753448</v>
      </c>
      <c r="AE2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28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6.4043867351774975E-2</v>
      </c>
      <c r="AG2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29" spans="1:49" x14ac:dyDescent="0.25">
      <c r="A29" s="53">
        <f>IF(DataMeeting9610141822224710369[[#This Row],[z-average]]&lt;&gt;"",(DataMeeting9610141822224710369[[#This Row],[z-average]]-AVERAGE(DataMeeting9610141822224710369[z-average]))/STDEV(DataMeeting9610141822224710369[z-average]),-9)</f>
        <v>-0.90859812028169051</v>
      </c>
      <c r="B29" s="52">
        <v>2458298</v>
      </c>
      <c r="C29" s="47">
        <v>447717994</v>
      </c>
      <c r="D29" s="47">
        <v>3</v>
      </c>
      <c r="E29" s="55" t="s">
        <v>63</v>
      </c>
      <c r="F29" s="54" t="s">
        <v>67</v>
      </c>
      <c r="G29" s="54" t="s">
        <v>100</v>
      </c>
      <c r="H29" s="54" t="s">
        <v>101</v>
      </c>
      <c r="I29" s="54">
        <v>181</v>
      </c>
      <c r="J29" s="47">
        <v>10</v>
      </c>
      <c r="K29" s="54">
        <v>54</v>
      </c>
      <c r="L29" s="54">
        <v>-3</v>
      </c>
      <c r="M29" s="54"/>
      <c r="N29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29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29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4</v>
      </c>
      <c r="Q29" s="54">
        <v>168</v>
      </c>
      <c r="R29" s="54">
        <v>8</v>
      </c>
      <c r="S29" s="54">
        <v>50</v>
      </c>
      <c r="T29" s="54">
        <v>-8</v>
      </c>
      <c r="U29" s="54"/>
      <c r="V29" s="54"/>
      <c r="W29" s="54"/>
      <c r="X29" s="54"/>
      <c r="Y29" s="54"/>
      <c r="Z29" s="54"/>
      <c r="AA29" s="54"/>
      <c r="AB29" s="54"/>
      <c r="AC29" s="56">
        <f>IF(COUNT(DataMeeting9610141822224710369[[#This Row],[z-1]:[z-20]]),AVERAGE(DataMeeting9610141822224710369[[#This Row],[z-1]:[z-20]]),"")</f>
        <v>-0.27183504880725506</v>
      </c>
      <c r="AD29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-0.5979534357908447</v>
      </c>
      <c r="AE29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29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-0.12909103288660642</v>
      </c>
      <c r="AG29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29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29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29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29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29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29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29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29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29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29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29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29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29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29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29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29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0" spans="1:49" x14ac:dyDescent="0.25">
      <c r="A30" s="46">
        <f>IF(DataMeeting9610141822224710369[[#This Row],[z-average]]&lt;&gt;"",(DataMeeting9610141822224710369[[#This Row],[z-average]]-AVERAGE(DataMeeting9610141822224710369[z-average]))/STDEV(DataMeeting9610141822224710369[z-average]),-9)</f>
        <v>-0.89893202801650574</v>
      </c>
      <c r="B30" s="52">
        <v>2495768</v>
      </c>
      <c r="C30" s="47">
        <v>700083430</v>
      </c>
      <c r="D30" s="47">
        <v>3</v>
      </c>
      <c r="E30" s="51" t="s">
        <v>63</v>
      </c>
      <c r="F30" s="47" t="s">
        <v>82</v>
      </c>
      <c r="G30" s="47" t="s">
        <v>98</v>
      </c>
      <c r="H30" s="47" t="s">
        <v>99</v>
      </c>
      <c r="I30" s="47">
        <v>182</v>
      </c>
      <c r="J30" s="47">
        <v>15</v>
      </c>
      <c r="K30" s="47" t="s">
        <v>63</v>
      </c>
      <c r="L30" s="47" t="s">
        <v>63</v>
      </c>
      <c r="M30" s="47"/>
      <c r="N3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3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8</v>
      </c>
      <c r="P3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0" s="47">
        <v>177</v>
      </c>
      <c r="R30" s="47">
        <v>7</v>
      </c>
      <c r="S30" s="47" t="s">
        <v>63</v>
      </c>
      <c r="T30" s="47" t="s">
        <v>63</v>
      </c>
      <c r="U30" s="47"/>
      <c r="V30" s="47"/>
      <c r="W30" s="47"/>
      <c r="X30" s="47"/>
      <c r="Y30" s="47"/>
      <c r="Z30" s="47"/>
      <c r="AA30" s="47"/>
      <c r="AB30" s="47"/>
      <c r="AC30" s="48">
        <f>IF(COUNT(DataMeeting9610141822224710369[[#This Row],[z-1]:[z-20]]),AVERAGE(DataMeeting9610141822224710369[[#This Row],[z-1]:[z-20]]),"")</f>
        <v>-0.26854686422154234</v>
      </c>
      <c r="AD3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-0.55482965640667237</v>
      </c>
      <c r="AE3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1.7735927963587736E-2</v>
      </c>
      <c r="AF3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1" spans="1:49" x14ac:dyDescent="0.25">
      <c r="A31" s="53">
        <f>IF(DataMeeting9610141822224710369[[#This Row],[z-average]]&lt;&gt;"",(DataMeeting9610141822224710369[[#This Row],[z-average]]-AVERAGE(DataMeeting9610141822224710369[z-average]))/STDEV(DataMeeting9610141822224710369[z-average]),-9)</f>
        <v>-0.83611962517594174</v>
      </c>
      <c r="B31" s="52">
        <v>2472871</v>
      </c>
      <c r="C31" s="47">
        <v>409303923</v>
      </c>
      <c r="D31" s="47">
        <v>3</v>
      </c>
      <c r="E31" s="55" t="s">
        <v>63</v>
      </c>
      <c r="F31" s="54" t="s">
        <v>89</v>
      </c>
      <c r="G31" s="54" t="s">
        <v>104</v>
      </c>
      <c r="H31" s="54" t="s">
        <v>105</v>
      </c>
      <c r="I31" s="54">
        <v>178</v>
      </c>
      <c r="J31" s="47">
        <v>11</v>
      </c>
      <c r="K31" s="54">
        <v>87</v>
      </c>
      <c r="L31" s="54">
        <v>-2</v>
      </c>
      <c r="M31" s="54"/>
      <c r="N31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9</v>
      </c>
      <c r="O31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31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26</v>
      </c>
      <c r="Q31" s="54">
        <v>169</v>
      </c>
      <c r="R31" s="54">
        <v>8</v>
      </c>
      <c r="S31" s="54">
        <v>61</v>
      </c>
      <c r="T31" s="54">
        <v>-4</v>
      </c>
      <c r="U31" s="54"/>
      <c r="V31" s="54"/>
      <c r="W31" s="54"/>
      <c r="X31" s="54"/>
      <c r="Y31" s="54"/>
      <c r="Z31" s="54"/>
      <c r="AA31" s="54"/>
      <c r="AB31" s="54"/>
      <c r="AC31" s="56">
        <f>IF(COUNT(DataMeeting9610141822224710369[[#This Row],[z-1]:[z-20]]),AVERAGE(DataMeeting9610141822224710369[[#This Row],[z-1]:[z-20]]),"")</f>
        <v>-0.24717951440264752</v>
      </c>
      <c r="AD31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-0.72732477394336192</v>
      </c>
      <c r="AE31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31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5.3007587338153181E-2</v>
      </c>
      <c r="AG31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1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1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1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1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1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1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1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1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1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1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1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1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1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1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1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1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2" spans="1:49" x14ac:dyDescent="0.25">
      <c r="A32" s="46">
        <f>IF(DataMeeting9610141822224710369[[#This Row],[z-average]]&lt;&gt;"",(DataMeeting9610141822224710369[[#This Row],[z-average]]-AVERAGE(DataMeeting9610141822224710369[z-average]))/STDEV(DataMeeting9610141822224710369[z-average]),-9)</f>
        <v>-0.78059976725292657</v>
      </c>
      <c r="B32" s="52">
        <v>2418495</v>
      </c>
      <c r="C32" s="47">
        <v>467080027</v>
      </c>
      <c r="D32" s="47">
        <v>3</v>
      </c>
      <c r="E32" s="51" t="s">
        <v>63</v>
      </c>
      <c r="F32" s="47" t="s">
        <v>70</v>
      </c>
      <c r="G32" s="47" t="s">
        <v>110</v>
      </c>
      <c r="H32" s="47" t="s">
        <v>111</v>
      </c>
      <c r="I32" s="47">
        <v>179</v>
      </c>
      <c r="J32" s="47">
        <v>8</v>
      </c>
      <c r="K32" s="47">
        <v>101</v>
      </c>
      <c r="L32" s="47">
        <v>-3</v>
      </c>
      <c r="M32" s="47"/>
      <c r="N32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32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32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46</v>
      </c>
      <c r="Q32" s="47">
        <v>172</v>
      </c>
      <c r="R32" s="47">
        <v>11</v>
      </c>
      <c r="S32" s="47">
        <v>55</v>
      </c>
      <c r="T32" s="47">
        <v>-9</v>
      </c>
      <c r="U32" s="47"/>
      <c r="V32" s="47"/>
      <c r="W32" s="47"/>
      <c r="X32" s="47"/>
      <c r="Y32" s="47"/>
      <c r="Z32" s="47"/>
      <c r="AA32" s="47"/>
      <c r="AB32" s="47"/>
      <c r="AC32" s="48">
        <f>IF(COUNT(DataMeeting9610141822224710369[[#This Row],[z-1]:[z-20]]),AVERAGE(DataMeeting9610141822224710369[[#This Row],[z-1]:[z-20]]),"")</f>
        <v>-0.22829292238438623</v>
      </c>
      <c r="AD32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-0.68420099455918959</v>
      </c>
      <c r="AE32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-0.13093932002747477</v>
      </c>
      <c r="AF32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0.13026154743350574</v>
      </c>
      <c r="AG32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2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2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2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2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2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2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2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2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2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2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2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2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2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2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2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2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3" spans="1:49" x14ac:dyDescent="0.25">
      <c r="A33" s="59">
        <f>IF(DataMeeting9610141822224710369[[#This Row],[z-average]]&lt;&gt;"",(DataMeeting9610141822224710369[[#This Row],[z-average]]-AVERAGE(DataMeeting9610141822224710369[z-average]))/STDEV(DataMeeting9610141822224710369[z-average]),-9)</f>
        <v>-0.77026699292959566</v>
      </c>
      <c r="B33" s="52">
        <v>2445606</v>
      </c>
      <c r="C33" s="47">
        <v>565468935</v>
      </c>
      <c r="D33" s="47">
        <v>3</v>
      </c>
      <c r="E33" s="61" t="s">
        <v>63</v>
      </c>
      <c r="F33" s="60" t="s">
        <v>82</v>
      </c>
      <c r="G33" s="60" t="s">
        <v>106</v>
      </c>
      <c r="H33" s="60" t="s">
        <v>107</v>
      </c>
      <c r="I33" s="60">
        <v>186</v>
      </c>
      <c r="J33" s="60">
        <v>11</v>
      </c>
      <c r="K33" s="60" t="s">
        <v>63</v>
      </c>
      <c r="L33" s="60" t="s">
        <v>63</v>
      </c>
      <c r="M33" s="60"/>
      <c r="N33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</v>
      </c>
      <c r="O33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33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3" s="60">
        <v>184</v>
      </c>
      <c r="R33" s="60">
        <v>8</v>
      </c>
      <c r="S33" s="60" t="s">
        <v>63</v>
      </c>
      <c r="T33" s="60" t="s">
        <v>63</v>
      </c>
      <c r="U33" s="60"/>
      <c r="V33" s="60"/>
      <c r="W33" s="60"/>
      <c r="X33" s="60"/>
      <c r="Y33" s="60"/>
      <c r="Z33" s="60"/>
      <c r="AA33" s="60"/>
      <c r="AB33" s="60"/>
      <c r="AC33" s="62">
        <f>IF(COUNT(DataMeeting9610141822224710369[[#This Row],[z-1]:[z-20]]),AVERAGE(DataMeeting9610141822224710369[[#This Row],[z-1]:[z-20]]),"")</f>
        <v>-0.2247779477363582</v>
      </c>
      <c r="AD33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-0.3823345388699827</v>
      </c>
      <c r="AE33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33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3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3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3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3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3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3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3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3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3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3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3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3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3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3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3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3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3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4" spans="1:49" x14ac:dyDescent="0.25">
      <c r="A34" s="53">
        <f>IF(DataMeeting9610141822224710369[[#This Row],[z-average]]&lt;&gt;"",(DataMeeting9610141822224710369[[#This Row],[z-average]]-AVERAGE(DataMeeting9610141822224710369[z-average]))/STDEV(DataMeeting9610141822224710369[z-average]),-9)</f>
        <v>-0.7362042607149939</v>
      </c>
      <c r="B34" s="52">
        <v>2404609</v>
      </c>
      <c r="C34" s="47">
        <v>117086164</v>
      </c>
      <c r="D34" s="47">
        <v>3</v>
      </c>
      <c r="E34" s="55" t="s">
        <v>63</v>
      </c>
      <c r="F34" s="54" t="s">
        <v>89</v>
      </c>
      <c r="G34" s="54" t="s">
        <v>108</v>
      </c>
      <c r="H34" s="54" t="s">
        <v>109</v>
      </c>
      <c r="I34" s="54">
        <v>189</v>
      </c>
      <c r="J34" s="47">
        <v>6</v>
      </c>
      <c r="K34" s="54" t="s">
        <v>63</v>
      </c>
      <c r="L34" s="54" t="s">
        <v>63</v>
      </c>
      <c r="M34" s="54"/>
      <c r="N34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4</v>
      </c>
      <c r="O34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34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4" s="54">
        <v>185</v>
      </c>
      <c r="R34" s="54">
        <v>5</v>
      </c>
      <c r="S34" s="54" t="s">
        <v>63</v>
      </c>
      <c r="T34" s="54" t="s">
        <v>63</v>
      </c>
      <c r="U34" s="54"/>
      <c r="V34" s="54"/>
      <c r="W34" s="54"/>
      <c r="X34" s="54"/>
      <c r="Y34" s="54"/>
      <c r="Z34" s="54"/>
      <c r="AA34" s="54"/>
      <c r="AB34" s="54"/>
      <c r="AC34" s="56">
        <f>IF(COUNT(DataMeeting9610141822224710369[[#This Row],[z-1]:[z-20]]),AVERAGE(DataMeeting9610141822224710369[[#This Row],[z-1]:[z-20]]),"")</f>
        <v>-0.21319058151405049</v>
      </c>
      <c r="AD34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-0.25296320071746548</v>
      </c>
      <c r="AE34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-0.1734179623106355</v>
      </c>
      <c r="AF34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4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4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4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4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4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4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4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4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4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4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4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4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4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4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4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4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4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5" spans="1:49" x14ac:dyDescent="0.25">
      <c r="A35" s="46">
        <f>IF(DataMeeting9610141822224710369[[#This Row],[z-average]]&lt;&gt;"",(DataMeeting9610141822224710369[[#This Row],[z-average]]-AVERAGE(DataMeeting9610141822224710369[z-average]))/STDEV(DataMeeting9610141822224710369[z-average]),-9)</f>
        <v>-0.64816056017008827</v>
      </c>
      <c r="B35" s="52">
        <v>2474657</v>
      </c>
      <c r="C35" s="47">
        <v>500048295</v>
      </c>
      <c r="D35" s="47">
        <v>3</v>
      </c>
      <c r="E35" s="51" t="s">
        <v>47</v>
      </c>
      <c r="F35" s="47" t="s">
        <v>70</v>
      </c>
      <c r="G35" s="47" t="s">
        <v>96</v>
      </c>
      <c r="H35" s="47" t="s">
        <v>97</v>
      </c>
      <c r="I35" s="47">
        <v>185</v>
      </c>
      <c r="J35" s="47">
        <v>4</v>
      </c>
      <c r="K35" s="47">
        <v>94</v>
      </c>
      <c r="L35" s="47">
        <v>-3</v>
      </c>
      <c r="M35" s="47"/>
      <c r="N3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17</v>
      </c>
      <c r="O3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35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33</v>
      </c>
      <c r="Q35" s="47">
        <v>168</v>
      </c>
      <c r="R35" s="47">
        <v>1</v>
      </c>
      <c r="S35" s="47">
        <v>61</v>
      </c>
      <c r="T35" s="47">
        <v>-5</v>
      </c>
      <c r="U35" s="47"/>
      <c r="V35" s="47"/>
      <c r="W35" s="47"/>
      <c r="X35" s="47"/>
      <c r="Y35" s="47"/>
      <c r="Z35" s="47"/>
      <c r="AA35" s="47"/>
      <c r="AB35" s="47"/>
      <c r="AC35" s="48">
        <f>IF(COUNT(DataMeeting9610141822224710369[[#This Row],[z-1]:[z-20]]),AVERAGE(DataMeeting9610141822224710369[[#This Row],[z-1]:[z-20]]),"")</f>
        <v>-0.18324011848737395</v>
      </c>
      <c r="AD3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-0.42545831825415509</v>
      </c>
      <c r="AE3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-0.2158966045937962</v>
      </c>
      <c r="AF35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9.1634567385829466E-2</v>
      </c>
      <c r="AG3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6" spans="1:49" x14ac:dyDescent="0.25">
      <c r="A36" s="46">
        <f>IF(DataMeeting9610141822224710369[[#This Row],[z-average]]&lt;&gt;"",(DataMeeting9610141822224710369[[#This Row],[z-average]]-AVERAGE(DataMeeting9610141822224710369[z-average]))/STDEV(DataMeeting9610141822224710369[z-average]),-9)</f>
        <v>-0.64255019456412299</v>
      </c>
      <c r="B36" s="52">
        <v>2482624</v>
      </c>
      <c r="C36" s="47">
        <v>568081670</v>
      </c>
      <c r="D36" s="47">
        <v>3</v>
      </c>
      <c r="E36" s="51" t="s">
        <v>63</v>
      </c>
      <c r="F36" s="47" t="s">
        <v>89</v>
      </c>
      <c r="G36" s="47" t="s">
        <v>112</v>
      </c>
      <c r="H36" s="47" t="s">
        <v>113</v>
      </c>
      <c r="I36" s="47">
        <v>189</v>
      </c>
      <c r="J36" s="47">
        <v>9</v>
      </c>
      <c r="K36" s="47" t="s">
        <v>63</v>
      </c>
      <c r="L36" s="47" t="s">
        <v>63</v>
      </c>
      <c r="M36" s="47"/>
      <c r="N3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-2</v>
      </c>
      <c r="O3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36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6" s="47">
        <v>191</v>
      </c>
      <c r="R36" s="47">
        <v>12</v>
      </c>
      <c r="S36" s="47" t="s">
        <v>63</v>
      </c>
      <c r="T36" s="47" t="s">
        <v>63</v>
      </c>
      <c r="U36" s="47"/>
      <c r="V36" s="47"/>
      <c r="W36" s="47"/>
      <c r="X36" s="47"/>
      <c r="Y36" s="47"/>
      <c r="Z36" s="47"/>
      <c r="AA36" s="47"/>
      <c r="AB36" s="47"/>
      <c r="AC36" s="48">
        <f>IF(COUNT(DataMeeting9610141822224710369[[#This Row],[z-1]:[z-20]]),AVERAGE(DataMeeting9610141822224710369[[#This Row],[z-1]:[z-20]]),"")</f>
        <v>-0.18133159980167995</v>
      </c>
      <c r="AD3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-0.25296320071746548</v>
      </c>
      <c r="AE3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36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7" spans="1:49" x14ac:dyDescent="0.25">
      <c r="A37" s="46">
        <f>IF(DataMeeting9610141822224710369[[#This Row],[z-average]]&lt;&gt;"",(DataMeeting9610141822224710369[[#This Row],[z-average]]-AVERAGE(DataMeeting9610141822224710369[z-average]))/STDEV(DataMeeting9610141822224710369[z-average]),-9)</f>
        <v>-0.5810623871849796</v>
      </c>
      <c r="B37" s="52">
        <v>2404125</v>
      </c>
      <c r="C37" s="47">
        <v>568671387</v>
      </c>
      <c r="D37" s="47">
        <v>3</v>
      </c>
      <c r="E37" s="51" t="s">
        <v>63</v>
      </c>
      <c r="F37" s="47" t="s">
        <v>82</v>
      </c>
      <c r="G37" s="47" t="s">
        <v>114</v>
      </c>
      <c r="H37" s="47" t="s">
        <v>115</v>
      </c>
      <c r="I37" s="47">
        <v>188</v>
      </c>
      <c r="J37" s="47">
        <v>13</v>
      </c>
      <c r="K37" s="47" t="s">
        <v>63</v>
      </c>
      <c r="L37" s="47" t="s">
        <v>63</v>
      </c>
      <c r="M37" s="47"/>
      <c r="N3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3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37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7" s="47">
        <v>183</v>
      </c>
      <c r="R37" s="47">
        <v>13</v>
      </c>
      <c r="S37" s="47" t="s">
        <v>63</v>
      </c>
      <c r="T37" s="47" t="s">
        <v>63</v>
      </c>
      <c r="U37" s="47"/>
      <c r="V37" s="47"/>
      <c r="W37" s="47"/>
      <c r="X37" s="47"/>
      <c r="Y37" s="47"/>
      <c r="Z37" s="47"/>
      <c r="AA37" s="47"/>
      <c r="AB37" s="47"/>
      <c r="AC37" s="48">
        <f>IF(COUNT(DataMeeting9610141822224710369[[#This Row],[z-1]:[z-20]]),AVERAGE(DataMeeting9610141822224710369[[#This Row],[z-1]:[z-20]]),"")</f>
        <v>-0.16041484721060542</v>
      </c>
      <c r="AD3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-0.29608698010163786</v>
      </c>
      <c r="AE3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-2.4742714319572982E-2</v>
      </c>
      <c r="AF37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8" spans="1:49" x14ac:dyDescent="0.25">
      <c r="A38" s="46">
        <f>IF(DataMeeting9610141822224710369[[#This Row],[z-average]]&lt;&gt;"",(DataMeeting9610141822224710369[[#This Row],[z-average]]-AVERAGE(DataMeeting9610141822224710369[z-average]))/STDEV(DataMeeting9610141822224710369[z-average]),-9)</f>
        <v>-0.51672986964152468</v>
      </c>
      <c r="B38" s="52">
        <v>2419285</v>
      </c>
      <c r="C38" s="47">
        <v>444449713</v>
      </c>
      <c r="D38" s="47">
        <v>3</v>
      </c>
      <c r="E38" s="51" t="s">
        <v>63</v>
      </c>
      <c r="F38" s="47" t="s">
        <v>77</v>
      </c>
      <c r="G38" s="47" t="s">
        <v>118</v>
      </c>
      <c r="H38" s="47" t="s">
        <v>119</v>
      </c>
      <c r="I38" s="47">
        <v>190</v>
      </c>
      <c r="J38" s="47">
        <v>11</v>
      </c>
      <c r="K38" s="47" t="s">
        <v>63</v>
      </c>
      <c r="L38" s="47" t="s">
        <v>63</v>
      </c>
      <c r="M38" s="47"/>
      <c r="N3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17</v>
      </c>
      <c r="O3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38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38" s="47">
        <v>173</v>
      </c>
      <c r="R38" s="47">
        <v>8</v>
      </c>
      <c r="S38" s="47" t="s">
        <v>63</v>
      </c>
      <c r="T38" s="47" t="s">
        <v>63</v>
      </c>
      <c r="U38" s="47"/>
      <c r="V38" s="47"/>
      <c r="W38" s="47"/>
      <c r="X38" s="47"/>
      <c r="Y38" s="47"/>
      <c r="Z38" s="47"/>
      <c r="AA38" s="47"/>
      <c r="AB38" s="47"/>
      <c r="AC38" s="48">
        <f>IF(COUNT(DataMeeting9610141822224710369[[#This Row],[z-1]:[z-20]]),AVERAGE(DataMeeting9610141822224710369[[#This Row],[z-1]:[z-20]]),"")</f>
        <v>-0.13853038896801337</v>
      </c>
      <c r="AD3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-0.20983942133329303</v>
      </c>
      <c r="AE3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38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3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39" spans="1:49" x14ac:dyDescent="0.25">
      <c r="A39" s="46">
        <f>IF(DataMeeting9610141822224710369[[#This Row],[z-average]]&lt;&gt;"",(DataMeeting9610141822224710369[[#This Row],[z-average]]-AVERAGE(DataMeeting9610141822224710369[z-average]))/STDEV(DataMeeting9610141822224710369[z-average]),-9)</f>
        <v>-0.51547660502461878</v>
      </c>
      <c r="B39" s="52">
        <v>2404908</v>
      </c>
      <c r="C39" s="47">
        <v>309479877</v>
      </c>
      <c r="D39" s="47">
        <v>3</v>
      </c>
      <c r="E39" s="51" t="s">
        <v>48</v>
      </c>
      <c r="F39" s="47" t="s">
        <v>77</v>
      </c>
      <c r="G39" s="47" t="s">
        <v>122</v>
      </c>
      <c r="H39" s="47" t="s">
        <v>123</v>
      </c>
      <c r="I39" s="47">
        <v>188</v>
      </c>
      <c r="J39" s="47">
        <v>10</v>
      </c>
      <c r="K39" s="47">
        <v>72</v>
      </c>
      <c r="L39" s="47">
        <v>-3</v>
      </c>
      <c r="M39" s="47"/>
      <c r="N3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14</v>
      </c>
      <c r="O3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39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28</v>
      </c>
      <c r="Q39" s="47">
        <v>174</v>
      </c>
      <c r="R39" s="47">
        <v>7</v>
      </c>
      <c r="S39" s="47">
        <v>44</v>
      </c>
      <c r="T39" s="47">
        <v>-2</v>
      </c>
      <c r="U39" s="47"/>
      <c r="V39" s="47"/>
      <c r="W39" s="47"/>
      <c r="X39" s="47"/>
      <c r="Y39" s="47"/>
      <c r="Z39" s="47"/>
      <c r="AA39" s="47"/>
      <c r="AB39" s="47"/>
      <c r="AC39" s="48">
        <f>IF(COUNT(DataMeeting9610141822224710369[[#This Row],[z-1]:[z-20]]),AVERAGE(DataMeeting9610141822224710369[[#This Row],[z-1]:[z-20]]),"")</f>
        <v>-0.13810405686998739</v>
      </c>
      <c r="AD3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-0.29608698010163786</v>
      </c>
      <c r="AE3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39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-2.9764512764010279E-2</v>
      </c>
      <c r="AG3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3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3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3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3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3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3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3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3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3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3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3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3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3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3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3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3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0" spans="1:49" x14ac:dyDescent="0.25">
      <c r="A40" s="46">
        <f>IF(DataMeeting9610141822224710369[[#This Row],[z-average]]&lt;&gt;"",(DataMeeting9610141822224710369[[#This Row],[z-average]]-AVERAGE(DataMeeting9610141822224710369[z-average]))/STDEV(DataMeeting9610141822224710369[z-average]),-9)</f>
        <v>-0.48266713742692285</v>
      </c>
      <c r="B40" s="52">
        <v>2448985</v>
      </c>
      <c r="C40" s="47">
        <v>759535655</v>
      </c>
      <c r="D40" s="47">
        <v>3</v>
      </c>
      <c r="E40" s="51" t="s">
        <v>63</v>
      </c>
      <c r="F40" s="47" t="s">
        <v>64</v>
      </c>
      <c r="G40" s="47" t="s">
        <v>120</v>
      </c>
      <c r="H40" s="47" t="s">
        <v>121</v>
      </c>
      <c r="I40" s="47">
        <v>193</v>
      </c>
      <c r="J40" s="47">
        <v>6</v>
      </c>
      <c r="K40" s="47" t="s">
        <v>63</v>
      </c>
      <c r="L40" s="47" t="s">
        <v>63</v>
      </c>
      <c r="M40" s="47"/>
      <c r="N4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6</v>
      </c>
      <c r="O4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4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40" s="47">
        <v>187</v>
      </c>
      <c r="R40" s="47">
        <v>9</v>
      </c>
      <c r="S40" s="47" t="s">
        <v>63</v>
      </c>
      <c r="T40" s="47" t="s">
        <v>63</v>
      </c>
      <c r="U40" s="47"/>
      <c r="V40" s="47"/>
      <c r="W40" s="47"/>
      <c r="X40" s="47"/>
      <c r="Y40" s="47"/>
      <c r="Z40" s="47"/>
      <c r="AA40" s="47"/>
      <c r="AB40" s="47"/>
      <c r="AC40" s="48">
        <f>IF(COUNT(DataMeeting9610141822224710369[[#This Row],[z-1]:[z-20]]),AVERAGE(DataMeeting9610141822224710369[[#This Row],[z-1]:[z-20]]),"")</f>
        <v>-0.12694302274570565</v>
      </c>
      <c r="AD4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-8.0468083180775807E-2</v>
      </c>
      <c r="AE4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-0.1734179623106355</v>
      </c>
      <c r="AF4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4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1" spans="1:49" x14ac:dyDescent="0.25">
      <c r="A41" s="46">
        <f>IF(DataMeeting9610141822224710369[[#This Row],[z-average]]&lt;&gt;"",(DataMeeting9610141822224710369[[#This Row],[z-average]]-AVERAGE(DataMeeting9610141822224710369[z-average]))/STDEV(DataMeeting9610141822224710369[z-average]),-9)</f>
        <v>-0.45144911537663257</v>
      </c>
      <c r="B41" s="52">
        <v>2468147</v>
      </c>
      <c r="C41" s="47">
        <v>578186213</v>
      </c>
      <c r="D41" s="47">
        <v>3</v>
      </c>
      <c r="E41" s="51" t="s">
        <v>63</v>
      </c>
      <c r="F41" s="47" t="s">
        <v>77</v>
      </c>
      <c r="G41" s="47" t="s">
        <v>124</v>
      </c>
      <c r="H41" s="47" t="s">
        <v>125</v>
      </c>
      <c r="I41" s="47">
        <v>193</v>
      </c>
      <c r="J41" s="47">
        <v>7</v>
      </c>
      <c r="K41" s="47" t="s">
        <v>63</v>
      </c>
      <c r="L41" s="47" t="s">
        <v>63</v>
      </c>
      <c r="M41" s="47"/>
      <c r="N4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4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-11</v>
      </c>
      <c r="P4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41" s="47">
        <v>190</v>
      </c>
      <c r="R41" s="47">
        <v>18</v>
      </c>
      <c r="S41" s="47" t="s">
        <v>63</v>
      </c>
      <c r="T41" s="47" t="s">
        <v>63</v>
      </c>
      <c r="U41" s="47"/>
      <c r="V41" s="47"/>
      <c r="W41" s="47"/>
      <c r="X41" s="47"/>
      <c r="Y41" s="47"/>
      <c r="Z41" s="47"/>
      <c r="AA41" s="47"/>
      <c r="AB41" s="47"/>
      <c r="AC41" s="48">
        <f>IF(COUNT(DataMeeting9610141822224710369[[#This Row],[z-1]:[z-20]]),AVERAGE(DataMeeting9610141822224710369[[#This Row],[z-1]:[z-20]]),"")</f>
        <v>-0.11632336217491547</v>
      </c>
      <c r="AD4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-8.0468083180775807E-2</v>
      </c>
      <c r="AE4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4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4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2" spans="1:49" x14ac:dyDescent="0.25">
      <c r="A42" s="59">
        <f>IF(DataMeeting9610141822224710369[[#This Row],[z-average]]&lt;&gt;"",(DataMeeting9610141822224710369[[#This Row],[z-average]]-AVERAGE(DataMeeting9610141822224710369[z-average]))/STDEV(DataMeeting9610141822224710369[z-average]),-9)</f>
        <v>-0.43373760991505877</v>
      </c>
      <c r="B42" s="52">
        <v>2419809</v>
      </c>
      <c r="C42" s="47">
        <v>518358994</v>
      </c>
      <c r="D42" s="47">
        <v>3</v>
      </c>
      <c r="E42" s="61" t="s">
        <v>63</v>
      </c>
      <c r="F42" s="60" t="s">
        <v>67</v>
      </c>
      <c r="G42" s="60" t="s">
        <v>70</v>
      </c>
      <c r="H42" s="60" t="s">
        <v>128</v>
      </c>
      <c r="I42" s="60">
        <v>189</v>
      </c>
      <c r="J42" s="60">
        <v>8</v>
      </c>
      <c r="K42" s="60">
        <v>87</v>
      </c>
      <c r="L42" s="60">
        <v>-4</v>
      </c>
      <c r="M42" s="60"/>
      <c r="N42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42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-5</v>
      </c>
      <c r="P42" s="60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8</v>
      </c>
      <c r="Q42" s="60">
        <v>182</v>
      </c>
      <c r="R42" s="60">
        <v>13</v>
      </c>
      <c r="S42" s="60">
        <v>79</v>
      </c>
      <c r="T42" s="60">
        <v>-4</v>
      </c>
      <c r="U42" s="60"/>
      <c r="V42" s="60"/>
      <c r="W42" s="60"/>
      <c r="X42" s="60"/>
      <c r="Y42" s="60"/>
      <c r="Z42" s="60"/>
      <c r="AA42" s="60"/>
      <c r="AB42" s="60"/>
      <c r="AC42" s="62">
        <f>IF(COUNT(DataMeeting9610141822224710369[[#This Row],[z-1]:[z-20]]),AVERAGE(DataMeeting9610141822224710369[[#This Row],[z-1]:[z-20]]),"")</f>
        <v>-0.11029831113559568</v>
      </c>
      <c r="AD42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-0.25296320071746548</v>
      </c>
      <c r="AE42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-0.13093932002747477</v>
      </c>
      <c r="AF42" s="62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5.3007587338153181E-2</v>
      </c>
      <c r="AG42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2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2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2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2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2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2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2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2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2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2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2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2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2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2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2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2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3" spans="1:49" x14ac:dyDescent="0.25">
      <c r="A43" s="46">
        <f>IF(DataMeeting9610141822224710369[[#This Row],[z-average]]&lt;&gt;"",(DataMeeting9610141822224710369[[#This Row],[z-average]]-AVERAGE(DataMeeting9610141822224710369[z-average]))/STDEV(DataMeeting9610141822224710369[z-average]),-9)</f>
        <v>-0.41833461988346787</v>
      </c>
      <c r="B43" s="52">
        <v>2425519</v>
      </c>
      <c r="C43" s="47">
        <v>762982013</v>
      </c>
      <c r="D43" s="47">
        <v>3</v>
      </c>
      <c r="E43" s="51" t="s">
        <v>63</v>
      </c>
      <c r="F43" s="47" t="s">
        <v>77</v>
      </c>
      <c r="G43" s="47" t="s">
        <v>126</v>
      </c>
      <c r="H43" s="47" t="s">
        <v>127</v>
      </c>
      <c r="I43" s="47">
        <v>195</v>
      </c>
      <c r="J43" s="47">
        <v>4</v>
      </c>
      <c r="K43" s="47" t="s">
        <v>63</v>
      </c>
      <c r="L43" s="47" t="s">
        <v>63</v>
      </c>
      <c r="M43" s="47"/>
      <c r="N4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9</v>
      </c>
      <c r="O4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4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43" s="47">
        <v>186</v>
      </c>
      <c r="R43" s="47">
        <v>4</v>
      </c>
      <c r="S43" s="47" t="s">
        <v>63</v>
      </c>
      <c r="T43" s="47" t="s">
        <v>63</v>
      </c>
      <c r="U43" s="47"/>
      <c r="V43" s="47"/>
      <c r="W43" s="47"/>
      <c r="X43" s="47"/>
      <c r="Y43" s="47"/>
      <c r="Z43" s="47"/>
      <c r="AA43" s="47"/>
      <c r="AB43" s="47"/>
      <c r="AC43" s="48">
        <f>IF(COUNT(DataMeeting9610141822224710369[[#This Row],[z-1]:[z-20]]),AVERAGE(DataMeeting9610141822224710369[[#This Row],[z-1]:[z-20]]),"")</f>
        <v>-0.10505856450311359</v>
      </c>
      <c r="AD4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4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-0.2158966045937962</v>
      </c>
      <c r="AF4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4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4" spans="1:49" x14ac:dyDescent="0.25">
      <c r="A44" s="46">
        <f>IF(DataMeeting9610141822224710369[[#This Row],[z-average]]&lt;&gt;"",(DataMeeting9610141822224710369[[#This Row],[z-average]]-AVERAGE(DataMeeting9610141822224710369[z-average]))/STDEV(DataMeeting9610141822224710369[z-average]),-9)</f>
        <v>-0.37240747039999805</v>
      </c>
      <c r="B44" s="52">
        <v>2440593</v>
      </c>
      <c r="C44" s="47">
        <v>856288548</v>
      </c>
      <c r="D44" s="47">
        <v>3</v>
      </c>
      <c r="E44" s="51" t="s">
        <v>63</v>
      </c>
      <c r="F44" s="47" t="s">
        <v>64</v>
      </c>
      <c r="G44" s="47" t="s">
        <v>131</v>
      </c>
      <c r="H44" s="47" t="s">
        <v>132</v>
      </c>
      <c r="I44" s="47">
        <v>195</v>
      </c>
      <c r="J44" s="47">
        <v>5</v>
      </c>
      <c r="K44" s="47">
        <v>63</v>
      </c>
      <c r="L44" s="47">
        <v>-1</v>
      </c>
      <c r="M44" s="47"/>
      <c r="N4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16</v>
      </c>
      <c r="O4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44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20</v>
      </c>
      <c r="Q44" s="47">
        <v>179</v>
      </c>
      <c r="R44" s="47">
        <v>4</v>
      </c>
      <c r="S44" s="47">
        <v>43</v>
      </c>
      <c r="T44" s="47">
        <v>-5</v>
      </c>
      <c r="U44" s="47"/>
      <c r="V44" s="47"/>
      <c r="W44" s="47"/>
      <c r="X44" s="47"/>
      <c r="Y44" s="47"/>
      <c r="Z44" s="47"/>
      <c r="AA44" s="47"/>
      <c r="AB44" s="47"/>
      <c r="AC44" s="48">
        <f>IF(COUNT(DataMeeting9610141822224710369[[#This Row],[z-1]:[z-20]]),AVERAGE(DataMeeting9610141822224710369[[#This Row],[z-1]:[z-20]]),"")</f>
        <v>-8.9435193563318402E-2</v>
      </c>
      <c r="AD4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4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-0.19465728345221586</v>
      </c>
      <c r="AF44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-7.9427772825308357E-2</v>
      </c>
      <c r="AG4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5" spans="1:49" x14ac:dyDescent="0.25">
      <c r="A45" s="53">
        <f>IF(DataMeeting9610141822224710369[[#This Row],[z-average]]&lt;&gt;"",(DataMeeting9610141822224710369[[#This Row],[z-average]]-AVERAGE(DataMeeting9610141822224710369[z-average]))/STDEV(DataMeeting9610141822224710369[z-average]),-9)</f>
        <v>-0.35779504922576161</v>
      </c>
      <c r="B45" s="52">
        <v>2435398</v>
      </c>
      <c r="C45" s="47">
        <v>536794556</v>
      </c>
      <c r="D45" s="47">
        <v>3</v>
      </c>
      <c r="E45" s="55" t="s">
        <v>63</v>
      </c>
      <c r="F45" s="54" t="s">
        <v>64</v>
      </c>
      <c r="G45" s="54" t="s">
        <v>129</v>
      </c>
      <c r="H45" s="54" t="s">
        <v>130</v>
      </c>
      <c r="I45" s="54">
        <v>193</v>
      </c>
      <c r="J45" s="47">
        <v>10</v>
      </c>
      <c r="K45" s="54" t="s">
        <v>63</v>
      </c>
      <c r="L45" s="54" t="s">
        <v>63</v>
      </c>
      <c r="M45" s="54"/>
      <c r="N45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0</v>
      </c>
      <c r="O45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45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45" s="54">
        <v>193</v>
      </c>
      <c r="R45" s="54">
        <v>7</v>
      </c>
      <c r="S45" s="54" t="s">
        <v>63</v>
      </c>
      <c r="T45" s="54" t="s">
        <v>63</v>
      </c>
      <c r="U45" s="54"/>
      <c r="V45" s="54"/>
      <c r="W45" s="54"/>
      <c r="X45" s="54"/>
      <c r="Y45" s="54"/>
      <c r="Z45" s="54"/>
      <c r="AA45" s="54"/>
      <c r="AB45" s="54"/>
      <c r="AC45" s="56">
        <f>IF(COUNT(DataMeeting9610141822224710369[[#This Row],[z-1]:[z-20]]),AVERAGE(DataMeeting9610141822224710369[[#This Row],[z-1]:[z-20]]),"")</f>
        <v>-8.4464380462544925E-2</v>
      </c>
      <c r="AD45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-8.0468083180775807E-2</v>
      </c>
      <c r="AE45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45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45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5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5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5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5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5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5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5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5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5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5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5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5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5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5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5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5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6" spans="1:49" x14ac:dyDescent="0.25">
      <c r="A46" s="46">
        <f>IF(DataMeeting9610141822224710369[[#This Row],[z-average]]&lt;&gt;"",(DataMeeting9610141822224710369[[#This Row],[z-average]]-AVERAGE(DataMeeting9610141822224710369[z-average]))/STDEV(DataMeeting9610141822224710369[z-average]),-9)</f>
        <v>-0.33485566019184515</v>
      </c>
      <c r="B46" s="52">
        <v>2488169</v>
      </c>
      <c r="C46" s="47">
        <v>623924924</v>
      </c>
      <c r="D46" s="47">
        <v>3</v>
      </c>
      <c r="E46" s="51" t="s">
        <v>63</v>
      </c>
      <c r="F46" s="47" t="s">
        <v>89</v>
      </c>
      <c r="G46" s="47" t="s">
        <v>133</v>
      </c>
      <c r="H46" s="47" t="s">
        <v>134</v>
      </c>
      <c r="I46" s="47">
        <v>185</v>
      </c>
      <c r="J46" s="47">
        <v>11</v>
      </c>
      <c r="K46" s="47">
        <v>125</v>
      </c>
      <c r="L46" s="47">
        <v>-3</v>
      </c>
      <c r="M46" s="47"/>
      <c r="N4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4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5</v>
      </c>
      <c r="P46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36</v>
      </c>
      <c r="Q46" s="47">
        <v>180</v>
      </c>
      <c r="R46" s="47">
        <v>6</v>
      </c>
      <c r="S46" s="47">
        <v>89</v>
      </c>
      <c r="T46" s="47">
        <v>-4</v>
      </c>
      <c r="U46" s="47"/>
      <c r="V46" s="47"/>
      <c r="W46" s="47"/>
      <c r="X46" s="47"/>
      <c r="Y46" s="47"/>
      <c r="Z46" s="47"/>
      <c r="AA46" s="47"/>
      <c r="AB46" s="47"/>
      <c r="AC46" s="48">
        <f>IF(COUNT(DataMeeting9610141822224710369[[#This Row],[z-1]:[z-20]]),AVERAGE(DataMeeting9610141822224710369[[#This Row],[z-1]:[z-20]]),"")</f>
        <v>-7.666092241997384E-2</v>
      </c>
      <c r="AD4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-0.42545831825415509</v>
      </c>
      <c r="AE4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46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0.26269690759696729</v>
      </c>
      <c r="AG4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7" spans="1:49" x14ac:dyDescent="0.25">
      <c r="A47" s="46">
        <f>IF(DataMeeting9610141822224710369[[#This Row],[z-average]]&lt;&gt;"",(DataMeeting9610141822224710369[[#This Row],[z-average]]-AVERAGE(DataMeeting9610141822224710369[z-average]))/STDEV(DataMeeting9610141822224710369[z-average]),-9)</f>
        <v>-0.33459213723939368</v>
      </c>
      <c r="B47" s="52">
        <v>2479324</v>
      </c>
      <c r="C47" s="47">
        <v>337328500</v>
      </c>
      <c r="D47" s="47">
        <v>3</v>
      </c>
      <c r="E47" s="51" t="s">
        <v>63</v>
      </c>
      <c r="F47" s="47" t="s">
        <v>67</v>
      </c>
      <c r="G47" s="47" t="s">
        <v>137</v>
      </c>
      <c r="H47" s="47" t="s">
        <v>138</v>
      </c>
      <c r="I47" s="47">
        <v>188</v>
      </c>
      <c r="J47" s="47">
        <v>7</v>
      </c>
      <c r="K47" s="47">
        <v>117</v>
      </c>
      <c r="L47" s="47">
        <v>-3</v>
      </c>
      <c r="M47" s="47"/>
      <c r="N4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11</v>
      </c>
      <c r="O4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-2</v>
      </c>
      <c r="P47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38</v>
      </c>
      <c r="Q47" s="47">
        <v>177</v>
      </c>
      <c r="R47" s="47">
        <v>9</v>
      </c>
      <c r="S47" s="47">
        <v>79</v>
      </c>
      <c r="T47" s="47">
        <v>-3</v>
      </c>
      <c r="U47" s="47"/>
      <c r="V47" s="47"/>
      <c r="W47" s="47"/>
      <c r="X47" s="47"/>
      <c r="Y47" s="47"/>
      <c r="Z47" s="47"/>
      <c r="AA47" s="47"/>
      <c r="AB47" s="47"/>
      <c r="AC47" s="48">
        <f>IF(COUNT(DataMeeting9610141822224710369[[#This Row],[z-1]:[z-20]]),AVERAGE(DataMeeting9610141822224710369[[#This Row],[z-1]:[z-20]]),"")</f>
        <v>-7.6571277909404309E-2</v>
      </c>
      <c r="AD4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-0.29608698010163786</v>
      </c>
      <c r="AE4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47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0.21855178754248011</v>
      </c>
      <c r="AG4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8" spans="1:49" x14ac:dyDescent="0.25">
      <c r="A48" s="46">
        <f>IF(DataMeeting9610141822224710369[[#This Row],[z-average]]&lt;&gt;"",(DataMeeting9610141822224710369[[#This Row],[z-average]]-AVERAGE(DataMeeting9610141822224710369[z-average]))/STDEV(DataMeeting9610141822224710369[z-average]),-9)</f>
        <v>-0.32841322078550828</v>
      </c>
      <c r="B48" s="52">
        <v>2487435</v>
      </c>
      <c r="C48" s="47">
        <v>672806003</v>
      </c>
      <c r="D48" s="47">
        <v>3</v>
      </c>
      <c r="E48" s="51" t="s">
        <v>63</v>
      </c>
      <c r="F48" s="47" t="s">
        <v>67</v>
      </c>
      <c r="G48" s="47" t="s">
        <v>135</v>
      </c>
      <c r="H48" s="47" t="s">
        <v>136</v>
      </c>
      <c r="I48" s="47">
        <v>191</v>
      </c>
      <c r="J48" s="47">
        <v>9</v>
      </c>
      <c r="K48" s="47">
        <v>87</v>
      </c>
      <c r="L48" s="47">
        <v>-1</v>
      </c>
      <c r="M48" s="47"/>
      <c r="N4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8</v>
      </c>
      <c r="O4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48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48" s="47">
        <v>183</v>
      </c>
      <c r="R48" s="47">
        <v>8</v>
      </c>
      <c r="S48" s="47" t="s">
        <v>63</v>
      </c>
      <c r="T48" s="47" t="s">
        <v>63</v>
      </c>
      <c r="U48" s="47"/>
      <c r="V48" s="47"/>
      <c r="W48" s="47"/>
      <c r="X48" s="47"/>
      <c r="Y48" s="47"/>
      <c r="Z48" s="47"/>
      <c r="AA48" s="47"/>
      <c r="AB48" s="47"/>
      <c r="AC48" s="48">
        <f>IF(COUNT(DataMeeting9610141822224710369[[#This Row],[z-1]:[z-20]]),AVERAGE(DataMeeting9610141822224710369[[#This Row],[z-1]:[z-20]]),"")</f>
        <v>-7.4469351165620631E-2</v>
      </c>
      <c r="AD4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-0.16671564194912064</v>
      </c>
      <c r="AE4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48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5.3007587338153181E-2</v>
      </c>
      <c r="AG4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49" spans="1:49" x14ac:dyDescent="0.25">
      <c r="A49" s="46">
        <f>IF(DataMeeting9610141822224710369[[#This Row],[z-average]]&lt;&gt;"",(DataMeeting9610141822224710369[[#This Row],[z-average]]-AVERAGE(DataMeeting9610141822224710369[z-average]))/STDEV(DataMeeting9610141822224710369[z-average]),-9)</f>
        <v>-0.28433976564948693</v>
      </c>
      <c r="B49" s="52">
        <v>2455128</v>
      </c>
      <c r="C49" s="47">
        <v>986608723</v>
      </c>
      <c r="D49" s="47">
        <v>3</v>
      </c>
      <c r="E49" s="51" t="s">
        <v>38</v>
      </c>
      <c r="F49" s="47" t="s">
        <v>77</v>
      </c>
      <c r="G49" s="47" t="s">
        <v>116</v>
      </c>
      <c r="H49" s="47" t="s">
        <v>117</v>
      </c>
      <c r="I49" s="47">
        <v>191</v>
      </c>
      <c r="J49" s="47">
        <v>8</v>
      </c>
      <c r="K49" s="47">
        <v>99</v>
      </c>
      <c r="L49" s="47">
        <v>0</v>
      </c>
      <c r="M49" s="47"/>
      <c r="N4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27</v>
      </c>
      <c r="O4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6</v>
      </c>
      <c r="P49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61</v>
      </c>
      <c r="Q49" s="47">
        <v>164</v>
      </c>
      <c r="R49" s="47">
        <v>2</v>
      </c>
      <c r="S49" s="47">
        <v>38</v>
      </c>
      <c r="T49" s="47">
        <v>-4</v>
      </c>
      <c r="U49" s="47"/>
      <c r="V49" s="47"/>
      <c r="W49" s="47"/>
      <c r="X49" s="47"/>
      <c r="Y49" s="47"/>
      <c r="Z49" s="47"/>
      <c r="AA49" s="47"/>
      <c r="AB49" s="47"/>
      <c r="AC49" s="48">
        <f>IF(COUNT(DataMeeting9610141822224710369[[#This Row],[z-1]:[z-20]]),AVERAGE(DataMeeting9610141822224710369[[#This Row],[z-1]:[z-20]]),"")</f>
        <v>-5.9476564852237158E-2</v>
      </c>
      <c r="AD4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-0.16671564194912064</v>
      </c>
      <c r="AE4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-0.13093932002747477</v>
      </c>
      <c r="AF49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0.11922526741988394</v>
      </c>
      <c r="AG4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4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4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4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4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4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4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4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4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4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4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4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4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4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4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4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4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0" spans="1:49" x14ac:dyDescent="0.25">
      <c r="A50" s="46">
        <f>IF(DataMeeting9610141822224710369[[#This Row],[z-average]]&lt;&gt;"",(DataMeeting9610141822224710369[[#This Row],[z-average]]-AVERAGE(DataMeeting9610141822224710369[z-average]))/STDEV(DataMeeting9610141822224710369[z-average]),-9)</f>
        <v>-0.27597494641241871</v>
      </c>
      <c r="B50" s="52">
        <v>2432426</v>
      </c>
      <c r="C50" s="47">
        <v>153055105</v>
      </c>
      <c r="D50" s="47">
        <v>3</v>
      </c>
      <c r="E50" s="51" t="s">
        <v>63</v>
      </c>
      <c r="F50" s="47" t="s">
        <v>70</v>
      </c>
      <c r="G50" s="47" t="s">
        <v>133</v>
      </c>
      <c r="H50" s="47" t="s">
        <v>134</v>
      </c>
      <c r="I50" s="47">
        <v>191</v>
      </c>
      <c r="J50" s="47">
        <v>11</v>
      </c>
      <c r="K50" s="47">
        <v>89</v>
      </c>
      <c r="L50" s="47">
        <v>-5</v>
      </c>
      <c r="M50" s="47"/>
      <c r="N5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28</v>
      </c>
      <c r="O5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50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38</v>
      </c>
      <c r="Q50" s="47">
        <v>163</v>
      </c>
      <c r="R50" s="47">
        <v>8</v>
      </c>
      <c r="S50" s="47">
        <v>51</v>
      </c>
      <c r="T50" s="47">
        <v>-7</v>
      </c>
      <c r="U50" s="47"/>
      <c r="V50" s="47"/>
      <c r="W50" s="47"/>
      <c r="X50" s="47"/>
      <c r="Y50" s="47"/>
      <c r="Z50" s="47"/>
      <c r="AA50" s="47"/>
      <c r="AB50" s="47"/>
      <c r="AC50" s="48">
        <f>IF(COUNT(DataMeeting9610141822224710369[[#This Row],[z-1]:[z-20]]),AVERAGE(DataMeeting9610141822224710369[[#This Row],[z-1]:[z-20]]),"")</f>
        <v>-5.6631043733359789E-2</v>
      </c>
      <c r="AD5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-0.16671564194912064</v>
      </c>
      <c r="AE5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50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6.4043867351774975E-2</v>
      </c>
      <c r="AG5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1" spans="1:49" x14ac:dyDescent="0.25">
      <c r="A51" s="53">
        <f>IF(DataMeeting9610141822224710369[[#This Row],[z-average]]&lt;&gt;"",(DataMeeting9610141822224710369[[#This Row],[z-average]]-AVERAGE(DataMeeting9610141822224710369[z-average]))/STDEV(DataMeeting9610141822224710369[z-average]),-9)</f>
        <v>-0.25650645286233958</v>
      </c>
      <c r="B51" s="52">
        <v>2474258</v>
      </c>
      <c r="C51" s="47">
        <v>464380843</v>
      </c>
      <c r="D51" s="47">
        <v>3</v>
      </c>
      <c r="E51" s="55" t="s">
        <v>63</v>
      </c>
      <c r="F51" s="54" t="s">
        <v>70</v>
      </c>
      <c r="G51" s="54" t="s">
        <v>139</v>
      </c>
      <c r="H51" s="54" t="s">
        <v>140</v>
      </c>
      <c r="I51" s="54">
        <v>185</v>
      </c>
      <c r="J51" s="47">
        <v>21</v>
      </c>
      <c r="K51" s="54">
        <v>101</v>
      </c>
      <c r="L51" s="54">
        <v>-4</v>
      </c>
      <c r="M51" s="54"/>
      <c r="N51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0</v>
      </c>
      <c r="O51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12</v>
      </c>
      <c r="P51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21</v>
      </c>
      <c r="Q51" s="54">
        <v>185</v>
      </c>
      <c r="R51" s="54">
        <v>9</v>
      </c>
      <c r="S51" s="54">
        <v>80</v>
      </c>
      <c r="T51" s="54">
        <v>-5</v>
      </c>
      <c r="U51" s="54"/>
      <c r="V51" s="54"/>
      <c r="W51" s="54"/>
      <c r="X51" s="54"/>
      <c r="Y51" s="54"/>
      <c r="Z51" s="54"/>
      <c r="AA51" s="54"/>
      <c r="AB51" s="54"/>
      <c r="AC51" s="56">
        <f>IF(COUNT(DataMeeting9610141822224710369[[#This Row],[z-1]:[z-20]]),AVERAGE(DataMeeting9610141822224710369[[#This Row],[z-1]:[z-20]]),"")</f>
        <v>-5.0008305335859822E-2</v>
      </c>
      <c r="AD51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-0.42545831825415509</v>
      </c>
      <c r="AE51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0.14517185481306988</v>
      </c>
      <c r="AF51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0.13026154743350574</v>
      </c>
      <c r="AG51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1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1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1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1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1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1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1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1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1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1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1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1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1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1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1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1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2" spans="1:49" x14ac:dyDescent="0.25">
      <c r="A52" s="46">
        <f>IF(DataMeeting9610141822224710369[[#This Row],[z-average]]&lt;&gt;"",(DataMeeting9610141822224710369[[#This Row],[z-average]]-AVERAGE(DataMeeting9610141822224710369[z-average]))/STDEV(DataMeeting9610141822224710369[z-average]),-9)</f>
        <v>-0.19980846553143583</v>
      </c>
      <c r="B52" s="52">
        <v>2450547</v>
      </c>
      <c r="C52" s="47">
        <v>489438245</v>
      </c>
      <c r="D52" s="47">
        <v>3</v>
      </c>
      <c r="E52" s="51" t="s">
        <v>63</v>
      </c>
      <c r="F52" s="47" t="s">
        <v>64</v>
      </c>
      <c r="G52" s="47" t="s">
        <v>141</v>
      </c>
      <c r="H52" s="47" t="s">
        <v>142</v>
      </c>
      <c r="I52" s="47">
        <v>195</v>
      </c>
      <c r="J52" s="47">
        <v>11</v>
      </c>
      <c r="K52" s="47" t="s">
        <v>63</v>
      </c>
      <c r="L52" s="47" t="s">
        <v>63</v>
      </c>
      <c r="M52" s="47"/>
      <c r="N52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14</v>
      </c>
      <c r="O52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52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52" s="47">
        <v>181</v>
      </c>
      <c r="R52" s="47">
        <v>9</v>
      </c>
      <c r="S52" s="47" t="s">
        <v>63</v>
      </c>
      <c r="T52" s="47" t="s">
        <v>63</v>
      </c>
      <c r="U52" s="47"/>
      <c r="V52" s="47"/>
      <c r="W52" s="47"/>
      <c r="X52" s="47"/>
      <c r="Y52" s="47"/>
      <c r="Z52" s="47"/>
      <c r="AA52" s="47"/>
      <c r="AB52" s="47"/>
      <c r="AC52" s="48">
        <f>IF(COUNT(DataMeeting9610141822224710369[[#This Row],[z-1]:[z-20]]),AVERAGE(DataMeeting9610141822224710369[[#This Row],[z-1]:[z-20]]),"")</f>
        <v>-3.0720940507582343E-2</v>
      </c>
      <c r="AD52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52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52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52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2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2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2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2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2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2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2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2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2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2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2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2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2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2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2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2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3" spans="1:49" x14ac:dyDescent="0.25">
      <c r="A53" s="46">
        <f>IF(DataMeeting9610141822224710369[[#This Row],[z-average]]&lt;&gt;"",(DataMeeting9610141822224710369[[#This Row],[z-average]]-AVERAGE(DataMeeting9610141822224710369[z-average]))/STDEV(DataMeeting9610141822224710369[z-average]),-9)</f>
        <v>-0.19980846553143583</v>
      </c>
      <c r="B53" s="52">
        <v>2477174</v>
      </c>
      <c r="C53" s="47">
        <v>995556374</v>
      </c>
      <c r="D53" s="47">
        <v>3</v>
      </c>
      <c r="E53" s="51" t="s">
        <v>63</v>
      </c>
      <c r="F53" s="47" t="s">
        <v>82</v>
      </c>
      <c r="G53" s="47" t="s">
        <v>143</v>
      </c>
      <c r="H53" s="47" t="s">
        <v>144</v>
      </c>
      <c r="I53" s="47">
        <v>195</v>
      </c>
      <c r="J53" s="47">
        <v>11</v>
      </c>
      <c r="K53" s="47" t="s">
        <v>63</v>
      </c>
      <c r="L53" s="47" t="s">
        <v>63</v>
      </c>
      <c r="M53" s="47"/>
      <c r="N53" s="47" t="str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/>
      </c>
      <c r="O53" s="47" t="str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/>
      </c>
      <c r="P5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53" s="47" t="s">
        <v>63</v>
      </c>
      <c r="R53" s="47" t="s">
        <v>63</v>
      </c>
      <c r="S53" s="47" t="s">
        <v>63</v>
      </c>
      <c r="T53" s="47" t="s">
        <v>63</v>
      </c>
      <c r="U53" s="47"/>
      <c r="V53" s="47"/>
      <c r="W53" s="47"/>
      <c r="X53" s="47"/>
      <c r="Y53" s="47"/>
      <c r="Z53" s="47"/>
      <c r="AA53" s="47"/>
      <c r="AB53" s="47"/>
      <c r="AC53" s="48">
        <f>IF(COUNT(DataMeeting9610141822224710369[[#This Row],[z-1]:[z-20]]),AVERAGE(DataMeeting9610141822224710369[[#This Row],[z-1]:[z-20]]),"")</f>
        <v>-3.0720940507582343E-2</v>
      </c>
      <c r="AD5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5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5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5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4" spans="1:49" x14ac:dyDescent="0.25">
      <c r="A54" s="46">
        <f>IF(DataMeeting9610141822224710369[[#This Row],[z-average]]&lt;&gt;"",(DataMeeting9610141822224710369[[#This Row],[z-average]]-AVERAGE(DataMeeting9610141822224710369[z-average]))/STDEV(DataMeeting9610141822224710369[z-average]),-9)</f>
        <v>-0.19886022880999868</v>
      </c>
      <c r="B54" s="52">
        <v>2428395</v>
      </c>
      <c r="C54" s="47">
        <v>361142919</v>
      </c>
      <c r="D54" s="47">
        <v>3</v>
      </c>
      <c r="E54" s="51" t="s">
        <v>63</v>
      </c>
      <c r="F54" s="47" t="s">
        <v>77</v>
      </c>
      <c r="G54" s="47" t="s">
        <v>145</v>
      </c>
      <c r="H54" s="47" t="s">
        <v>146</v>
      </c>
      <c r="I54" s="47">
        <v>196</v>
      </c>
      <c r="J54" s="47">
        <v>9</v>
      </c>
      <c r="K54" s="47" t="s">
        <v>63</v>
      </c>
      <c r="L54" s="47" t="s">
        <v>63</v>
      </c>
      <c r="M54" s="47"/>
      <c r="N5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5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5</v>
      </c>
      <c r="P54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54" s="47">
        <v>189</v>
      </c>
      <c r="R54" s="47">
        <v>4</v>
      </c>
      <c r="S54" s="47" t="s">
        <v>63</v>
      </c>
      <c r="T54" s="47" t="s">
        <v>63</v>
      </c>
      <c r="U54" s="47"/>
      <c r="V54" s="47"/>
      <c r="W54" s="47"/>
      <c r="X54" s="47"/>
      <c r="Y54" s="47"/>
      <c r="Z54" s="47"/>
      <c r="AA54" s="47"/>
      <c r="AB54" s="47"/>
      <c r="AC54" s="48">
        <f>IF(COUNT(DataMeeting9610141822224710369[[#This Row],[z-1]:[z-20]]),AVERAGE(DataMeeting9610141822224710369[[#This Row],[z-1]:[z-20]]),"")</f>
        <v>-3.0398371957076495E-2</v>
      </c>
      <c r="AD5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4.8903254971741431E-2</v>
      </c>
      <c r="AE5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54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5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5" spans="1:49" x14ac:dyDescent="0.25">
      <c r="A55" s="46">
        <f>IF(DataMeeting9610141822224710369[[#This Row],[z-average]]&lt;&gt;"",(DataMeeting9610141822224710369[[#This Row],[z-average]]-AVERAGE(DataMeeting9610141822224710369[z-average]))/STDEV(DataMeeting9610141822224710369[z-average]),-9)</f>
        <v>-0.16361048430609407</v>
      </c>
      <c r="B55" s="52">
        <v>2482419</v>
      </c>
      <c r="C55" s="47">
        <v>727750118</v>
      </c>
      <c r="D55" s="47">
        <v>3</v>
      </c>
      <c r="E55" s="51" t="s">
        <v>63</v>
      </c>
      <c r="F55" s="47" t="s">
        <v>67</v>
      </c>
      <c r="G55" s="47" t="s">
        <v>147</v>
      </c>
      <c r="H55" s="47" t="s">
        <v>148</v>
      </c>
      <c r="I55" s="47">
        <v>193</v>
      </c>
      <c r="J55" s="47">
        <v>10</v>
      </c>
      <c r="K55" s="47">
        <v>98</v>
      </c>
      <c r="L55" s="47">
        <v>-3</v>
      </c>
      <c r="M55" s="47"/>
      <c r="N5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17</v>
      </c>
      <c r="O5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55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57</v>
      </c>
      <c r="Q55" s="47">
        <v>176</v>
      </c>
      <c r="R55" s="47">
        <v>7</v>
      </c>
      <c r="S55" s="47">
        <v>41</v>
      </c>
      <c r="T55" s="47">
        <v>-3</v>
      </c>
      <c r="U55" s="47"/>
      <c r="V55" s="47"/>
      <c r="W55" s="47"/>
      <c r="X55" s="47"/>
      <c r="Y55" s="47"/>
      <c r="Z55" s="47"/>
      <c r="AA55" s="47"/>
      <c r="AB55" s="47"/>
      <c r="AC55" s="48">
        <f>IF(COUNT(DataMeeting9610141822224710369[[#This Row],[z-1]:[z-20]]),AVERAGE(DataMeeting9610141822224710369[[#This Row],[z-1]:[z-20]]),"")</f>
        <v>-1.8407211170672264E-2</v>
      </c>
      <c r="AD5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-8.0468083180775807E-2</v>
      </c>
      <c r="AE5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55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0.11370712741307305</v>
      </c>
      <c r="AG5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6" spans="1:49" x14ac:dyDescent="0.25">
      <c r="A56" s="59">
        <f>IF(DataMeeting9610141822224710369[[#This Row],[z-average]]&lt;&gt;"",(DataMeeting9610141822224710369[[#This Row],[z-average]]-AVERAGE(DataMeeting9610141822224710369[z-average]))/STDEV(DataMeeting9610141822224710369[z-average]),-9)</f>
        <v>-0.10468508924899038</v>
      </c>
      <c r="B56" s="52">
        <v>2400012</v>
      </c>
      <c r="C56" s="47">
        <v>641915622</v>
      </c>
      <c r="D56" s="47">
        <v>3</v>
      </c>
      <c r="E56" s="61" t="s">
        <v>63</v>
      </c>
      <c r="F56" s="60" t="s">
        <v>70</v>
      </c>
      <c r="G56" s="60" t="s">
        <v>64</v>
      </c>
      <c r="H56" s="60" t="s">
        <v>151</v>
      </c>
      <c r="I56" s="60">
        <v>196</v>
      </c>
      <c r="J56" s="60">
        <v>7</v>
      </c>
      <c r="K56" s="60">
        <v>97</v>
      </c>
      <c r="L56" s="60">
        <v>-4</v>
      </c>
      <c r="M56" s="60"/>
      <c r="N56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12</v>
      </c>
      <c r="O56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56" s="60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28</v>
      </c>
      <c r="Q56" s="60">
        <v>184</v>
      </c>
      <c r="R56" s="60">
        <v>6</v>
      </c>
      <c r="S56" s="60">
        <v>69</v>
      </c>
      <c r="T56" s="60">
        <v>-5</v>
      </c>
      <c r="U56" s="60"/>
      <c r="V56" s="60"/>
      <c r="W56" s="60"/>
      <c r="X56" s="60"/>
      <c r="Y56" s="60"/>
      <c r="Z56" s="60"/>
      <c r="AA56" s="60"/>
      <c r="AB56" s="60"/>
      <c r="AC56" s="62">
        <f>IF(COUNT(DataMeeting9610141822224710369[[#This Row],[z-1]:[z-20]]),AVERAGE(DataMeeting9610141822224710369[[#This Row],[z-1]:[z-20]]),"")</f>
        <v>1.6378670696494864E-3</v>
      </c>
      <c r="AD56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4.8903254971741431E-2</v>
      </c>
      <c r="AE56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56" s="62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0.10818898740626216</v>
      </c>
      <c r="AG56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6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6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6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6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6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6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6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6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6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6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6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6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6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6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6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6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7" spans="1:49" x14ac:dyDescent="0.25">
      <c r="A57" s="46">
        <f>IF(DataMeeting9610141822224710369[[#This Row],[z-average]]&lt;&gt;"",(DataMeeting9610141822224710369[[#This Row],[z-average]]-AVERAGE(DataMeeting9610141822224710369[z-average]))/STDEV(DataMeeting9610141822224710369[z-average]),-9)</f>
        <v>-0.10425792593769061</v>
      </c>
      <c r="B57" s="52">
        <v>2421137</v>
      </c>
      <c r="C57" s="47">
        <v>385752887</v>
      </c>
      <c r="D57" s="47">
        <v>3</v>
      </c>
      <c r="E57" s="51" t="s">
        <v>63</v>
      </c>
      <c r="F57" s="47" t="s">
        <v>89</v>
      </c>
      <c r="G57" s="47" t="s">
        <v>85</v>
      </c>
      <c r="H57" s="47" t="s">
        <v>86</v>
      </c>
      <c r="I57" s="47">
        <v>197</v>
      </c>
      <c r="J57" s="47">
        <v>10</v>
      </c>
      <c r="K57" s="47" t="s">
        <v>63</v>
      </c>
      <c r="L57" s="47" t="s">
        <v>63</v>
      </c>
      <c r="M57" s="47"/>
      <c r="N5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20</v>
      </c>
      <c r="O5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4</v>
      </c>
      <c r="P57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57" s="47">
        <v>177</v>
      </c>
      <c r="R57" s="47">
        <v>6</v>
      </c>
      <c r="S57" s="47" t="s">
        <v>63</v>
      </c>
      <c r="T57" s="47" t="s">
        <v>63</v>
      </c>
      <c r="U57" s="47"/>
      <c r="V57" s="47"/>
      <c r="W57" s="47"/>
      <c r="X57" s="47"/>
      <c r="Y57" s="47"/>
      <c r="Z57" s="47"/>
      <c r="AA57" s="47"/>
      <c r="AB57" s="47"/>
      <c r="AC57" s="48">
        <f>IF(COUNT(DataMeeting9610141822224710369[[#This Row],[z-1]:[z-20]]),AVERAGE(DataMeeting9610141822224710369[[#This Row],[z-1]:[z-20]]),"")</f>
        <v>1.7831783057998957E-3</v>
      </c>
      <c r="AD5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9.2027034355913848E-2</v>
      </c>
      <c r="AE5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57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5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8" spans="1:49" x14ac:dyDescent="0.25">
      <c r="A58" s="46">
        <f>IF(DataMeeting9610141822224710369[[#This Row],[z-average]]&lt;&gt;"",(DataMeeting9610141822224710369[[#This Row],[z-average]]-AVERAGE(DataMeeting9610141822224710369[z-average]))/STDEV(DataMeeting9610141822224710369[z-average]),-9)</f>
        <v>-7.147056036334877E-2</v>
      </c>
      <c r="B58" s="52">
        <v>2478339</v>
      </c>
      <c r="C58" s="47">
        <v>634381379</v>
      </c>
      <c r="D58" s="47">
        <v>3</v>
      </c>
      <c r="E58" s="51" t="s">
        <v>63</v>
      </c>
      <c r="F58" s="47" t="s">
        <v>89</v>
      </c>
      <c r="G58" s="47" t="s">
        <v>64</v>
      </c>
      <c r="H58" s="47" t="s">
        <v>151</v>
      </c>
      <c r="I58" s="47">
        <v>199</v>
      </c>
      <c r="J58" s="47">
        <v>9</v>
      </c>
      <c r="K58" s="47">
        <v>72</v>
      </c>
      <c r="L58" s="47">
        <v>-2</v>
      </c>
      <c r="M58" s="47"/>
      <c r="N5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20</v>
      </c>
      <c r="O5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58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34</v>
      </c>
      <c r="Q58" s="47">
        <v>179</v>
      </c>
      <c r="R58" s="47">
        <v>6</v>
      </c>
      <c r="S58" s="47">
        <v>38</v>
      </c>
      <c r="T58" s="47">
        <v>-3</v>
      </c>
      <c r="U58" s="47"/>
      <c r="V58" s="47"/>
      <c r="W58" s="47"/>
      <c r="X58" s="47"/>
      <c r="Y58" s="47"/>
      <c r="Z58" s="47"/>
      <c r="AA58" s="47"/>
      <c r="AB58" s="47"/>
      <c r="AC58" s="48">
        <f>IF(COUNT(DataMeeting9610141822224710369[[#This Row],[z-1]:[z-20]]),AVERAGE(DataMeeting9610141822224710369[[#This Row],[z-1]:[z-20]]),"")</f>
        <v>1.2936693824784656E-2</v>
      </c>
      <c r="AD5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0.17827459312425867</v>
      </c>
      <c r="AE5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58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-2.9764512764010279E-2</v>
      </c>
      <c r="AG5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59" spans="1:49" x14ac:dyDescent="0.25">
      <c r="A59" s="46">
        <f>IF(DataMeeting9610141822224710369[[#This Row],[z-average]]&lt;&gt;"",(DataMeeting9610141822224710369[[#This Row],[z-average]]-AVERAGE(DataMeeting9610141822224710369[z-average]))/STDEV(DataMeeting9610141822224710369[z-average]),-9)</f>
        <v>-4.3718355279984376E-2</v>
      </c>
      <c r="B59" s="52">
        <v>2460838</v>
      </c>
      <c r="C59" s="47">
        <v>742373502</v>
      </c>
      <c r="D59" s="47">
        <v>3</v>
      </c>
      <c r="E59" s="51" t="s">
        <v>63</v>
      </c>
      <c r="F59" s="47" t="s">
        <v>77</v>
      </c>
      <c r="G59" s="47" t="s">
        <v>149</v>
      </c>
      <c r="H59" s="47" t="s">
        <v>150</v>
      </c>
      <c r="I59" s="47">
        <v>195</v>
      </c>
      <c r="J59" s="47">
        <v>16</v>
      </c>
      <c r="K59" s="47" t="s">
        <v>63</v>
      </c>
      <c r="L59" s="47" t="s">
        <v>63</v>
      </c>
      <c r="M59" s="47"/>
      <c r="N5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5</v>
      </c>
      <c r="O5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-2</v>
      </c>
      <c r="P5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59" s="47">
        <v>190</v>
      </c>
      <c r="R59" s="47">
        <v>18</v>
      </c>
      <c r="S59" s="47" t="s">
        <v>63</v>
      </c>
      <c r="T59" s="47" t="s">
        <v>63</v>
      </c>
      <c r="U59" s="47"/>
      <c r="V59" s="47"/>
      <c r="W59" s="47"/>
      <c r="X59" s="47"/>
      <c r="Y59" s="47"/>
      <c r="Z59" s="47"/>
      <c r="AA59" s="47"/>
      <c r="AB59" s="47"/>
      <c r="AC59" s="48">
        <f>IF(COUNT(DataMeeting9610141822224710369[[#This Row],[z-1]:[z-20]]),AVERAGE(DataMeeting9610141822224710369[[#This Row],[z-1]:[z-20]]),"")</f>
        <v>2.2377362346368557E-2</v>
      </c>
      <c r="AD5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5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59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5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5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5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5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5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5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5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5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5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5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5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5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5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5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5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5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5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0" spans="1:49" x14ac:dyDescent="0.25">
      <c r="A60" s="59">
        <f>IF(DataMeeting9610141822224710369[[#This Row],[z-average]]&lt;&gt;"",(DataMeeting9610141822224710369[[#This Row],[z-average]]-AVERAGE(DataMeeting9610141822224710369[z-average]))/STDEV(DataMeeting9610141822224710369[z-average]),-9)</f>
        <v>-4.2770118558547197E-2</v>
      </c>
      <c r="B60" s="52">
        <v>2406428</v>
      </c>
      <c r="C60" s="47">
        <v>208353038</v>
      </c>
      <c r="D60" s="47">
        <v>3</v>
      </c>
      <c r="E60" s="61" t="s">
        <v>63</v>
      </c>
      <c r="F60" s="60" t="s">
        <v>82</v>
      </c>
      <c r="G60" s="60" t="s">
        <v>75</v>
      </c>
      <c r="H60" s="60" t="s">
        <v>76</v>
      </c>
      <c r="I60" s="60">
        <v>196</v>
      </c>
      <c r="J60" s="60">
        <v>14</v>
      </c>
      <c r="K60" s="60" t="s">
        <v>63</v>
      </c>
      <c r="L60" s="60" t="s">
        <v>63</v>
      </c>
      <c r="M60" s="60"/>
      <c r="N60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30</v>
      </c>
      <c r="O60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5</v>
      </c>
      <c r="P60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0" s="60">
        <v>166</v>
      </c>
      <c r="R60" s="60">
        <v>9</v>
      </c>
      <c r="S60" s="60" t="s">
        <v>63</v>
      </c>
      <c r="T60" s="60" t="s">
        <v>63</v>
      </c>
      <c r="U60" s="60"/>
      <c r="V60" s="60"/>
      <c r="W60" s="60"/>
      <c r="X60" s="60"/>
      <c r="Y60" s="60"/>
      <c r="Z60" s="60"/>
      <c r="AA60" s="60"/>
      <c r="AB60" s="60"/>
      <c r="AC60" s="62">
        <f>IF(COUNT(DataMeeting9610141822224710369[[#This Row],[z-1]:[z-20]]),AVERAGE(DataMeeting9610141822224710369[[#This Row],[z-1]:[z-20]]),"")</f>
        <v>2.2699930896874405E-2</v>
      </c>
      <c r="AD60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4.8903254971741431E-2</v>
      </c>
      <c r="AE60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60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0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0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0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0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0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0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0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0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0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0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0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0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0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0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0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0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0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1" spans="1:49" x14ac:dyDescent="0.25">
      <c r="A61" s="59">
        <f>IF(DataMeeting9610141822224710369[[#This Row],[z-average]]&lt;&gt;"",(DataMeeting9610141822224710369[[#This Row],[z-average]]-AVERAGE(DataMeeting9610141822224710369[z-average]))/STDEV(DataMeeting9610141822224710369[z-average]),-9)</f>
        <v>-4.0873645115672853E-2</v>
      </c>
      <c r="B61" s="52">
        <v>2443279</v>
      </c>
      <c r="C61" s="47">
        <v>119430249</v>
      </c>
      <c r="D61" s="47">
        <v>3</v>
      </c>
      <c r="E61" s="61" t="s">
        <v>63</v>
      </c>
      <c r="F61" s="60" t="s">
        <v>64</v>
      </c>
      <c r="G61" s="60" t="s">
        <v>152</v>
      </c>
      <c r="H61" s="60" t="s">
        <v>153</v>
      </c>
      <c r="I61" s="60">
        <v>198</v>
      </c>
      <c r="J61" s="60">
        <v>10</v>
      </c>
      <c r="K61" s="60" t="s">
        <v>63</v>
      </c>
      <c r="L61" s="60" t="s">
        <v>63</v>
      </c>
      <c r="M61" s="60"/>
      <c r="N61" s="60" t="str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/>
      </c>
      <c r="O61" s="60" t="str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/>
      </c>
      <c r="P61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1" s="60" t="s">
        <v>63</v>
      </c>
      <c r="R61" s="60" t="s">
        <v>63</v>
      </c>
      <c r="S61" s="60" t="s">
        <v>63</v>
      </c>
      <c r="T61" s="60" t="s">
        <v>63</v>
      </c>
      <c r="U61" s="60"/>
      <c r="V61" s="60"/>
      <c r="W61" s="60"/>
      <c r="X61" s="60"/>
      <c r="Y61" s="60"/>
      <c r="Z61" s="60"/>
      <c r="AA61" s="60"/>
      <c r="AB61" s="60"/>
      <c r="AC61" s="62">
        <f>IF(COUNT(DataMeeting9610141822224710369[[#This Row],[z-1]:[z-20]]),AVERAGE(DataMeeting9610141822224710369[[#This Row],[z-1]:[z-20]]),"")</f>
        <v>2.3345067997886097E-2</v>
      </c>
      <c r="AD61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0.13515081374008625</v>
      </c>
      <c r="AE61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61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1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1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1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1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1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1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1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1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1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1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1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1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1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1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1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1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1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2" spans="1:49" x14ac:dyDescent="0.25">
      <c r="A62" s="53">
        <f>IF(DataMeeting9610141822224710369[[#This Row],[z-average]]&lt;&gt;"",(DataMeeting9610141822224710369[[#This Row],[z-average]]-AVERAGE(DataMeeting9610141822224710369[z-average]))/STDEV(DataMeeting9610141822224710369[z-average]),-9)</f>
        <v>-4.0873645115672853E-2</v>
      </c>
      <c r="B62" s="52">
        <v>2461819</v>
      </c>
      <c r="C62" s="47">
        <v>442624941</v>
      </c>
      <c r="D62" s="47">
        <v>3</v>
      </c>
      <c r="E62" s="55" t="s">
        <v>63</v>
      </c>
      <c r="F62" s="54" t="s">
        <v>82</v>
      </c>
      <c r="G62" s="54" t="s">
        <v>154</v>
      </c>
      <c r="H62" s="54" t="s">
        <v>155</v>
      </c>
      <c r="I62" s="54">
        <v>198</v>
      </c>
      <c r="J62" s="47">
        <v>10</v>
      </c>
      <c r="K62" s="54" t="s">
        <v>63</v>
      </c>
      <c r="L62" s="54" t="s">
        <v>63</v>
      </c>
      <c r="M62" s="54"/>
      <c r="N62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15</v>
      </c>
      <c r="O62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62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2" s="54">
        <v>183</v>
      </c>
      <c r="R62" s="54">
        <v>8</v>
      </c>
      <c r="S62" s="54" t="s">
        <v>63</v>
      </c>
      <c r="T62" s="54" t="s">
        <v>63</v>
      </c>
      <c r="U62" s="54"/>
      <c r="V62" s="54"/>
      <c r="W62" s="54"/>
      <c r="X62" s="54"/>
      <c r="Y62" s="54"/>
      <c r="Z62" s="54"/>
      <c r="AA62" s="54"/>
      <c r="AB62" s="54"/>
      <c r="AC62" s="56">
        <f>IF(COUNT(DataMeeting9610141822224710369[[#This Row],[z-1]:[z-20]]),AVERAGE(DataMeeting9610141822224710369[[#This Row],[z-1]:[z-20]]),"")</f>
        <v>2.3345067997886097E-2</v>
      </c>
      <c r="AD62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0.13515081374008625</v>
      </c>
      <c r="AE62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62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2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2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2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2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2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2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2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2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2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2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2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2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2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2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2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2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2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3" spans="1:49" x14ac:dyDescent="0.25">
      <c r="A63" s="46">
        <f>IF(DataMeeting9610141822224710369[[#This Row],[z-average]]&lt;&gt;"",(DataMeeting9610141822224710369[[#This Row],[z-average]]-AVERAGE(DataMeeting9610141822224710369[z-average]))/STDEV(DataMeeting9610141822224710369[z-average]),-9)</f>
        <v>-1.155209650825691E-2</v>
      </c>
      <c r="B63" s="52">
        <v>2455383</v>
      </c>
      <c r="C63" s="47">
        <v>895771954</v>
      </c>
      <c r="D63" s="47">
        <v>3</v>
      </c>
      <c r="E63" s="51" t="s">
        <v>63</v>
      </c>
      <c r="F63" s="47" t="s">
        <v>64</v>
      </c>
      <c r="G63" s="47" t="s">
        <v>149</v>
      </c>
      <c r="H63" s="47" t="s">
        <v>150</v>
      </c>
      <c r="I63" s="47">
        <v>196</v>
      </c>
      <c r="J63" s="47">
        <v>15</v>
      </c>
      <c r="K63" s="47" t="s">
        <v>63</v>
      </c>
      <c r="L63" s="47" t="s">
        <v>63</v>
      </c>
      <c r="M63" s="47"/>
      <c r="N6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12</v>
      </c>
      <c r="O6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6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3" s="47">
        <v>184</v>
      </c>
      <c r="R63" s="47">
        <v>14</v>
      </c>
      <c r="S63" s="47" t="s">
        <v>63</v>
      </c>
      <c r="T63" s="47" t="s">
        <v>63</v>
      </c>
      <c r="U63" s="47"/>
      <c r="V63" s="47"/>
      <c r="W63" s="47"/>
      <c r="X63" s="47"/>
      <c r="Y63" s="47"/>
      <c r="Z63" s="47"/>
      <c r="AA63" s="47"/>
      <c r="AB63" s="47"/>
      <c r="AC63" s="48">
        <f>IF(COUNT(DataMeeting9610141822224710369[[#This Row],[z-1]:[z-20]]),AVERAGE(DataMeeting9610141822224710369[[#This Row],[z-1]:[z-20]]),"")</f>
        <v>3.3319591467664583E-2</v>
      </c>
      <c r="AD6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4.8903254971741431E-2</v>
      </c>
      <c r="AE6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1.7735927963587736E-2</v>
      </c>
      <c r="AF6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4" spans="1:49" x14ac:dyDescent="0.25">
      <c r="A64" s="46">
        <f>IF(DataMeeting9610141822224710369[[#This Row],[z-average]]&lt;&gt;"",(DataMeeting9610141822224710369[[#This Row],[z-average]]-AVERAGE(DataMeeting9610141822224710369[z-average]))/STDEV(DataMeeting9610141822224710369[z-average]),-9)</f>
        <v>-5.3999804200825334E-3</v>
      </c>
      <c r="B64" s="52">
        <v>2430460</v>
      </c>
      <c r="C64" s="47">
        <v>318266464</v>
      </c>
      <c r="D64" s="47">
        <v>3</v>
      </c>
      <c r="E64" s="51" t="s">
        <v>63</v>
      </c>
      <c r="F64" s="47" t="s">
        <v>77</v>
      </c>
      <c r="G64" s="47" t="s">
        <v>129</v>
      </c>
      <c r="H64" s="47" t="s">
        <v>130</v>
      </c>
      <c r="I64" s="47">
        <v>197</v>
      </c>
      <c r="J64" s="47">
        <v>10</v>
      </c>
      <c r="K64" s="47">
        <v>96</v>
      </c>
      <c r="L64" s="47">
        <v>-1</v>
      </c>
      <c r="M64" s="47"/>
      <c r="N6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27</v>
      </c>
      <c r="O6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64" s="47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32</v>
      </c>
      <c r="Q64" s="47">
        <v>170</v>
      </c>
      <c r="R64" s="47">
        <v>8</v>
      </c>
      <c r="S64" s="47">
        <v>64</v>
      </c>
      <c r="T64" s="47">
        <v>-2</v>
      </c>
      <c r="U64" s="47"/>
      <c r="V64" s="47"/>
      <c r="W64" s="47"/>
      <c r="X64" s="47"/>
      <c r="Y64" s="47"/>
      <c r="Z64" s="47"/>
      <c r="AA64" s="47"/>
      <c r="AB64" s="47"/>
      <c r="AC64" s="48">
        <f>IF(COUNT(DataMeeting9610141822224710369[[#This Row],[z-1]:[z-20]]),AVERAGE(DataMeeting9610141822224710369[[#This Row],[z-1]:[z-20]]),"")</f>
        <v>3.5412401337017015E-2</v>
      </c>
      <c r="AD6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9.2027034355913848E-2</v>
      </c>
      <c r="AE6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-8.8460677744314056E-2</v>
      </c>
      <c r="AF64" s="48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0.10267084739945126</v>
      </c>
      <c r="AG6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5" spans="1:49" x14ac:dyDescent="0.25">
      <c r="A65" s="53">
        <f>IF(DataMeeting9610141822224710369[[#This Row],[z-average]]&lt;&gt;"",(DataMeeting9610141822224710369[[#This Row],[z-average]]-AVERAGE(DataMeeting9610141822224710369[z-average]))/STDEV(DataMeeting9610141822224710369[z-average]),-9)</f>
        <v>5.4676894478072377E-2</v>
      </c>
      <c r="B65" s="52">
        <v>2400032</v>
      </c>
      <c r="C65" s="47">
        <v>949935427</v>
      </c>
      <c r="D65" s="47">
        <v>3</v>
      </c>
      <c r="E65" s="55" t="s">
        <v>63</v>
      </c>
      <c r="F65" s="54" t="s">
        <v>70</v>
      </c>
      <c r="G65" s="54" t="s">
        <v>156</v>
      </c>
      <c r="H65" s="54" t="s">
        <v>157</v>
      </c>
      <c r="I65" s="54">
        <v>200</v>
      </c>
      <c r="J65" s="47">
        <v>9</v>
      </c>
      <c r="K65" s="54" t="s">
        <v>63</v>
      </c>
      <c r="L65" s="54" t="s">
        <v>63</v>
      </c>
      <c r="M65" s="54"/>
      <c r="N65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</v>
      </c>
      <c r="O65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4</v>
      </c>
      <c r="P65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5" s="54">
        <v>199</v>
      </c>
      <c r="R65" s="47">
        <v>5</v>
      </c>
      <c r="S65" s="54" t="s">
        <v>63</v>
      </c>
      <c r="T65" s="54" t="s">
        <v>63</v>
      </c>
      <c r="U65" s="54"/>
      <c r="V65" s="54"/>
      <c r="W65" s="54"/>
      <c r="X65" s="54"/>
      <c r="Y65" s="54"/>
      <c r="Z65" s="54"/>
      <c r="AA65" s="54"/>
      <c r="AB65" s="54"/>
      <c r="AC65" s="56">
        <f>IF(COUNT(DataMeeting9610141822224710369[[#This Row],[z-1]:[z-20]]),AVERAGE(DataMeeting9610141822224710369[[#This Row],[z-1]:[z-20]]),"")</f>
        <v>5.5849186811268332E-2</v>
      </c>
      <c r="AD65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0.22139837250843108</v>
      </c>
      <c r="AE65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-0.10969999888589442</v>
      </c>
      <c r="AF65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5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5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5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5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5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5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5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5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5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5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5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5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5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5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5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5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5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6" spans="1:49" x14ac:dyDescent="0.25">
      <c r="A66" s="46">
        <f>IF(DataMeeting9610141822224710369[[#This Row],[z-average]]&lt;&gt;"",(DataMeeting9610141822224710369[[#This Row],[z-average]]-AVERAGE(DataMeeting9610141822224710369[z-average]))/STDEV(DataMeeting9610141822224710369[z-average]),-9)</f>
        <v>8.3998443085488331E-2</v>
      </c>
      <c r="B66" s="52">
        <v>2403462</v>
      </c>
      <c r="C66" s="47">
        <v>682814221</v>
      </c>
      <c r="D66" s="47">
        <v>3</v>
      </c>
      <c r="E66" s="51" t="s">
        <v>63</v>
      </c>
      <c r="F66" s="47" t="s">
        <v>89</v>
      </c>
      <c r="G66" s="47" t="s">
        <v>158</v>
      </c>
      <c r="H66" s="47" t="s">
        <v>159</v>
      </c>
      <c r="I66" s="47">
        <v>198</v>
      </c>
      <c r="J66" s="47">
        <v>14</v>
      </c>
      <c r="K66" s="47" t="s">
        <v>63</v>
      </c>
      <c r="L66" s="47" t="s">
        <v>63</v>
      </c>
      <c r="M66" s="47"/>
      <c r="N6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</v>
      </c>
      <c r="O6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66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6" s="47">
        <v>197</v>
      </c>
      <c r="R66" s="47">
        <v>14</v>
      </c>
      <c r="S66" s="47" t="s">
        <v>63</v>
      </c>
      <c r="T66" s="47" t="s">
        <v>63</v>
      </c>
      <c r="U66" s="47"/>
      <c r="V66" s="47"/>
      <c r="W66" s="47"/>
      <c r="X66" s="47"/>
      <c r="Y66" s="47"/>
      <c r="Z66" s="47"/>
      <c r="AA66" s="47"/>
      <c r="AB66" s="47"/>
      <c r="AC66" s="48">
        <f>IF(COUNT(DataMeeting9610141822224710369[[#This Row],[z-1]:[z-20]]),AVERAGE(DataMeeting9610141822224710369[[#This Row],[z-1]:[z-20]]),"")</f>
        <v>6.5823710281046818E-2</v>
      </c>
      <c r="AD6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0.13515081374008625</v>
      </c>
      <c r="AE6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66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7" spans="1:49" x14ac:dyDescent="0.25">
      <c r="A67" s="46">
        <f>IF(DataMeeting9610141822224710369[[#This Row],[z-average]]&lt;&gt;"",(DataMeeting9610141822224710369[[#This Row],[z-average]]-AVERAGE(DataMeeting9610141822224710369[z-average]))/STDEV(DataMeeting9610141822224710369[z-average]),-9)</f>
        <v>0.11711293857865296</v>
      </c>
      <c r="B67" s="52">
        <v>2446897</v>
      </c>
      <c r="C67" s="47">
        <v>702493491</v>
      </c>
      <c r="D67" s="47">
        <v>3</v>
      </c>
      <c r="E67" s="51" t="s">
        <v>63</v>
      </c>
      <c r="F67" s="47" t="s">
        <v>64</v>
      </c>
      <c r="G67" s="47" t="s">
        <v>160</v>
      </c>
      <c r="H67" s="47" t="s">
        <v>161</v>
      </c>
      <c r="I67" s="47">
        <v>200</v>
      </c>
      <c r="J67" s="47">
        <v>11</v>
      </c>
      <c r="K67" s="47" t="s">
        <v>63</v>
      </c>
      <c r="L67" s="47" t="s">
        <v>63</v>
      </c>
      <c r="M67" s="47"/>
      <c r="N6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9</v>
      </c>
      <c r="O6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6</v>
      </c>
      <c r="P67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7" s="47">
        <v>191</v>
      </c>
      <c r="R67" s="47">
        <v>5</v>
      </c>
      <c r="S67" s="47" t="s">
        <v>63</v>
      </c>
      <c r="T67" s="47" t="s">
        <v>63</v>
      </c>
      <c r="U67" s="47"/>
      <c r="V67" s="47"/>
      <c r="W67" s="47"/>
      <c r="X67" s="47"/>
      <c r="Y67" s="47"/>
      <c r="Z67" s="47"/>
      <c r="AA67" s="47"/>
      <c r="AB67" s="47"/>
      <c r="AC67" s="48">
        <f>IF(COUNT(DataMeeting9610141822224710369[[#This Row],[z-1]:[z-20]]),AVERAGE(DataMeeting9610141822224710369[[#This Row],[z-1]:[z-20]]),"")</f>
        <v>7.7088507952848689E-2</v>
      </c>
      <c r="AD6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0.22139837250843108</v>
      </c>
      <c r="AE6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67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8" spans="1:49" x14ac:dyDescent="0.25">
      <c r="A68" s="59">
        <f>IF(DataMeeting9610141822224710369[[#This Row],[z-average]]&lt;&gt;"",(DataMeeting9610141822224710369[[#This Row],[z-average]]-AVERAGE(DataMeeting9610141822224710369[z-average]))/STDEV(DataMeeting9610141822224710369[z-average]),-9)</f>
        <v>0.14738272390750609</v>
      </c>
      <c r="B68" s="52">
        <v>2436155</v>
      </c>
      <c r="C68" s="47">
        <v>482561580</v>
      </c>
      <c r="D68" s="47">
        <v>3</v>
      </c>
      <c r="E68" s="61" t="s">
        <v>63</v>
      </c>
      <c r="F68" s="60" t="s">
        <v>67</v>
      </c>
      <c r="G68" s="60" t="s">
        <v>162</v>
      </c>
      <c r="H68" s="60" t="s">
        <v>163</v>
      </c>
      <c r="I68" s="60">
        <v>199</v>
      </c>
      <c r="J68" s="60">
        <v>14</v>
      </c>
      <c r="K68" s="60" t="s">
        <v>63</v>
      </c>
      <c r="L68" s="60" t="s">
        <v>63</v>
      </c>
      <c r="M68" s="60"/>
      <c r="N68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68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68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8" s="60">
        <v>186</v>
      </c>
      <c r="R68" s="60">
        <v>17</v>
      </c>
      <c r="S68" s="60" t="s">
        <v>63</v>
      </c>
      <c r="T68" s="60" t="s">
        <v>63</v>
      </c>
      <c r="U68" s="60"/>
      <c r="V68" s="60"/>
      <c r="W68" s="60"/>
      <c r="X68" s="60"/>
      <c r="Y68" s="60"/>
      <c r="Z68" s="60"/>
      <c r="AA68" s="60"/>
      <c r="AB68" s="60"/>
      <c r="AC68" s="62">
        <f>IF(COUNT(DataMeeting9610141822224710369[[#This Row],[z-1]:[z-20]]),AVERAGE(DataMeeting9610141822224710369[[#This Row],[z-1]:[z-20]]),"")</f>
        <v>8.7385599973133027E-2</v>
      </c>
      <c r="AD68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0.17827459312425867</v>
      </c>
      <c r="AE68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68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8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8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8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8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8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8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8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8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8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8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8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8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8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8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8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8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8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69" spans="1:49" x14ac:dyDescent="0.25">
      <c r="A69" s="46">
        <f>IF(DataMeeting9610141822224710369[[#This Row],[z-average]]&lt;&gt;"",(DataMeeting9610141822224710369[[#This Row],[z-average]]-AVERAGE(DataMeeting9610141822224710369[z-average]))/STDEV(DataMeeting9610141822224710369[z-average]),-9)</f>
        <v>0.18239369284354506</v>
      </c>
      <c r="B69" s="52">
        <v>2459555</v>
      </c>
      <c r="C69" s="47">
        <v>654209996</v>
      </c>
      <c r="D69" s="47">
        <v>3</v>
      </c>
      <c r="E69" s="51" t="s">
        <v>46</v>
      </c>
      <c r="F69" s="47" t="s">
        <v>67</v>
      </c>
      <c r="G69" s="47" t="s">
        <v>98</v>
      </c>
      <c r="H69" s="47" t="s">
        <v>99</v>
      </c>
      <c r="I69" s="47">
        <v>203</v>
      </c>
      <c r="J69" s="47">
        <v>7</v>
      </c>
      <c r="K69" s="47" t="s">
        <v>63</v>
      </c>
      <c r="L69" s="47" t="s">
        <v>63</v>
      </c>
      <c r="M69" s="47"/>
      <c r="N6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19</v>
      </c>
      <c r="O6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6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69" s="47">
        <v>184</v>
      </c>
      <c r="R69" s="47">
        <v>6</v>
      </c>
      <c r="S69" s="47" t="s">
        <v>63</v>
      </c>
      <c r="T69" s="47" t="s">
        <v>63</v>
      </c>
      <c r="U69" s="47"/>
      <c r="V69" s="47"/>
      <c r="W69" s="47"/>
      <c r="X69" s="47"/>
      <c r="Y69" s="47"/>
      <c r="Z69" s="47"/>
      <c r="AA69" s="47"/>
      <c r="AB69" s="47"/>
      <c r="AC69" s="48">
        <f>IF(COUNT(DataMeeting9610141822224710369[[#This Row],[z-1]:[z-20]]),AVERAGE(DataMeeting9610141822224710369[[#This Row],[z-1]:[z-20]]),"")</f>
        <v>9.9295534745946587E-2</v>
      </c>
      <c r="AD6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0.35076971066094831</v>
      </c>
      <c r="AE6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-0.15217864116905513</v>
      </c>
      <c r="AF69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6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6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6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6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6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6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6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6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6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6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6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6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6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6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6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6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6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0" spans="1:49" x14ac:dyDescent="0.25">
      <c r="A70" s="46">
        <f>IF(DataMeeting9610141822224710369[[#This Row],[z-average]]&lt;&gt;"",(DataMeeting9610141822224710369[[#This Row],[z-average]]-AVERAGE(DataMeeting9610141822224710369[z-average]))/STDEV(DataMeeting9610141822224710369[z-average]),-9)</f>
        <v>0.24293326350125136</v>
      </c>
      <c r="B70" s="52">
        <v>2490522</v>
      </c>
      <c r="C70" s="47">
        <v>628893589</v>
      </c>
      <c r="D70" s="47">
        <v>3</v>
      </c>
      <c r="E70" s="51" t="s">
        <v>63</v>
      </c>
      <c r="F70" s="47" t="s">
        <v>64</v>
      </c>
      <c r="G70" s="47" t="s">
        <v>164</v>
      </c>
      <c r="H70" s="47" t="s">
        <v>165</v>
      </c>
      <c r="I70" s="47">
        <v>201</v>
      </c>
      <c r="J70" s="47">
        <v>13</v>
      </c>
      <c r="K70" s="47" t="s">
        <v>63</v>
      </c>
      <c r="L70" s="47" t="s">
        <v>63</v>
      </c>
      <c r="M70" s="47"/>
      <c r="N7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0</v>
      </c>
      <c r="O7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0</v>
      </c>
      <c r="P7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0" s="47">
        <v>201</v>
      </c>
      <c r="R70" s="47">
        <v>13</v>
      </c>
      <c r="S70" s="47" t="s">
        <v>63</v>
      </c>
      <c r="T70" s="47" t="s">
        <v>63</v>
      </c>
      <c r="U70" s="47"/>
      <c r="V70" s="47"/>
      <c r="W70" s="47"/>
      <c r="X70" s="47"/>
      <c r="Y70" s="47"/>
      <c r="Z70" s="47"/>
      <c r="AA70" s="47"/>
      <c r="AB70" s="47"/>
      <c r="AC70" s="48">
        <f>IF(COUNT(DataMeeting9610141822224710369[[#This Row],[z-1]:[z-20]]),AVERAGE(DataMeeting9610141822224710369[[#This Row],[z-1]:[z-20]]),"")</f>
        <v>0.11988971878651528</v>
      </c>
      <c r="AD7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0.26452215189260353</v>
      </c>
      <c r="AE7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-2.4742714319572982E-2</v>
      </c>
      <c r="AF7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1" spans="1:49" x14ac:dyDescent="0.25">
      <c r="A71" s="46">
        <f>IF(DataMeeting9610141822224710369[[#This Row],[z-average]]&lt;&gt;"",(DataMeeting9610141822224710369[[#This Row],[z-average]]-AVERAGE(DataMeeting9610141822224710369[z-average]))/STDEV(DataMeeting9610141822224710369[z-average]),-9)</f>
        <v>0.24293326350125136</v>
      </c>
      <c r="B71" s="52">
        <v>2491371</v>
      </c>
      <c r="C71" s="47">
        <v>311604342</v>
      </c>
      <c r="D71" s="47">
        <v>3</v>
      </c>
      <c r="E71" s="51" t="s">
        <v>63</v>
      </c>
      <c r="F71" s="47" t="s">
        <v>67</v>
      </c>
      <c r="G71" s="47" t="s">
        <v>114</v>
      </c>
      <c r="H71" s="47" t="s">
        <v>115</v>
      </c>
      <c r="I71" s="47">
        <v>201</v>
      </c>
      <c r="J71" s="47">
        <v>13</v>
      </c>
      <c r="K71" s="47" t="s">
        <v>63</v>
      </c>
      <c r="L71" s="47" t="s">
        <v>63</v>
      </c>
      <c r="M71" s="47"/>
      <c r="N7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23</v>
      </c>
      <c r="O7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7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1" s="47">
        <v>178</v>
      </c>
      <c r="R71" s="47">
        <v>10</v>
      </c>
      <c r="S71" s="47" t="s">
        <v>63</v>
      </c>
      <c r="T71" s="47" t="s">
        <v>63</v>
      </c>
      <c r="U71" s="47"/>
      <c r="V71" s="47"/>
      <c r="W71" s="47"/>
      <c r="X71" s="47"/>
      <c r="Y71" s="47"/>
      <c r="Z71" s="47"/>
      <c r="AA71" s="47"/>
      <c r="AB71" s="47"/>
      <c r="AC71" s="48">
        <f>IF(COUNT(DataMeeting9610141822224710369[[#This Row],[z-1]:[z-20]]),AVERAGE(DataMeeting9610141822224710369[[#This Row],[z-1]:[z-20]]),"")</f>
        <v>0.11988971878651528</v>
      </c>
      <c r="AD7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0.26452215189260353</v>
      </c>
      <c r="AE7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-2.4742714319572982E-2</v>
      </c>
      <c r="AF7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2" spans="1:49" x14ac:dyDescent="0.25">
      <c r="A72" s="53">
        <f>IF(DataMeeting9610141822224710369[[#This Row],[z-average]]&lt;&gt;"",(DataMeeting9610141822224710369[[#This Row],[z-average]]-AVERAGE(DataMeeting9610141822224710369[z-average]))/STDEV(DataMeeting9610141822224710369[z-average]),-9)</f>
        <v>0.29929232672267486</v>
      </c>
      <c r="B72" s="52">
        <v>2430254</v>
      </c>
      <c r="C72" s="47">
        <v>730587051</v>
      </c>
      <c r="D72" s="47">
        <v>3</v>
      </c>
      <c r="E72" s="55" t="s">
        <v>63</v>
      </c>
      <c r="F72" s="54" t="s">
        <v>70</v>
      </c>
      <c r="G72" s="54" t="s">
        <v>168</v>
      </c>
      <c r="H72" s="54" t="s">
        <v>169</v>
      </c>
      <c r="I72" s="54">
        <v>195</v>
      </c>
      <c r="J72" s="47">
        <v>30</v>
      </c>
      <c r="K72" s="54">
        <v>91</v>
      </c>
      <c r="L72" s="54">
        <v>-3</v>
      </c>
      <c r="M72" s="54"/>
      <c r="N72" s="54" t="str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/>
      </c>
      <c r="O72" s="54" t="str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/>
      </c>
      <c r="P72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39</v>
      </c>
      <c r="Q72" s="54" t="s">
        <v>63</v>
      </c>
      <c r="R72" s="54" t="s">
        <v>63</v>
      </c>
      <c r="S72" s="54">
        <v>52</v>
      </c>
      <c r="T72" s="54">
        <v>-6</v>
      </c>
      <c r="U72" s="54"/>
      <c r="V72" s="54"/>
      <c r="W72" s="54"/>
      <c r="X72" s="54"/>
      <c r="Y72" s="54"/>
      <c r="Z72" s="54"/>
      <c r="AA72" s="54"/>
      <c r="AB72" s="54"/>
      <c r="AC72" s="56">
        <f>IF(COUNT(DataMeeting9610141822224710369[[#This Row],[z-1]:[z-20]]),AVERAGE(DataMeeting9610141822224710369[[#This Row],[z-1]:[z-20]]),"")</f>
        <v>0.13906178934675298</v>
      </c>
      <c r="AD72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5.7794755875690187E-3</v>
      </c>
      <c r="AE72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0.33632574508729313</v>
      </c>
      <c r="AF72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7.5080147365396782E-2</v>
      </c>
      <c r="AG72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2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2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2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2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2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2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2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2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2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2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2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2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2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2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2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2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3" spans="1:49" x14ac:dyDescent="0.25">
      <c r="A73" s="46">
        <f>IF(DataMeeting9610141822224710369[[#This Row],[z-average]]&lt;&gt;"",(DataMeeting9610141822224710369[[#This Row],[z-average]]-AVERAGE(DataMeeting9610141822224710369[z-average]))/STDEV(DataMeeting9610141822224710369[z-average]),-9)</f>
        <v>0.335639092930685</v>
      </c>
      <c r="B73" s="52">
        <v>2445915</v>
      </c>
      <c r="C73" s="47">
        <v>994091191</v>
      </c>
      <c r="D73" s="47">
        <v>3</v>
      </c>
      <c r="E73" s="51" t="s">
        <v>63</v>
      </c>
      <c r="F73" s="47" t="s">
        <v>70</v>
      </c>
      <c r="G73" s="47" t="s">
        <v>166</v>
      </c>
      <c r="H73" s="47" t="s">
        <v>167</v>
      </c>
      <c r="I73" s="47">
        <v>200</v>
      </c>
      <c r="J73" s="47">
        <v>18</v>
      </c>
      <c r="K73" s="47" t="s">
        <v>63</v>
      </c>
      <c r="L73" s="47" t="s">
        <v>63</v>
      </c>
      <c r="M73" s="47"/>
      <c r="N7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7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7</v>
      </c>
      <c r="P7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3" s="47">
        <v>197</v>
      </c>
      <c r="R73" s="47">
        <v>11</v>
      </c>
      <c r="S73" s="47" t="s">
        <v>63</v>
      </c>
      <c r="T73" s="47" t="s">
        <v>63</v>
      </c>
      <c r="U73" s="47"/>
      <c r="V73" s="47"/>
      <c r="W73" s="47"/>
      <c r="X73" s="47"/>
      <c r="Y73" s="47"/>
      <c r="Z73" s="47"/>
      <c r="AA73" s="47"/>
      <c r="AB73" s="47"/>
      <c r="AC73" s="48">
        <f>IF(COUNT(DataMeeting9610141822224710369[[#This Row],[z-1]:[z-20]]),AVERAGE(DataMeeting9610141822224710369[[#This Row],[z-1]:[z-20]]),"")</f>
        <v>0.15142613194837995</v>
      </c>
      <c r="AD7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0.22139837250843108</v>
      </c>
      <c r="AE7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8.1453891388328814E-2</v>
      </c>
      <c r="AF7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4" spans="1:49" x14ac:dyDescent="0.25">
      <c r="A74" s="53">
        <f>IF(DataMeeting9610141822224710369[[#This Row],[z-average]]&lt;&gt;"",(DataMeeting9610141822224710369[[#This Row],[z-average]]-AVERAGE(DataMeeting9610141822224710369[z-average]))/STDEV(DataMeeting9610141822224710369[z-average]),-9)</f>
        <v>0.35997455906941012</v>
      </c>
      <c r="B74" s="52">
        <v>2468178</v>
      </c>
      <c r="C74" s="47">
        <v>188337392</v>
      </c>
      <c r="D74" s="47">
        <v>3</v>
      </c>
      <c r="E74" s="55" t="s">
        <v>63</v>
      </c>
      <c r="F74" s="54" t="s">
        <v>89</v>
      </c>
      <c r="G74" s="54" t="s">
        <v>174</v>
      </c>
      <c r="H74" s="54" t="s">
        <v>175</v>
      </c>
      <c r="I74" s="54">
        <v>199</v>
      </c>
      <c r="J74" s="47">
        <v>17</v>
      </c>
      <c r="K74" s="54">
        <v>121</v>
      </c>
      <c r="L74" s="54">
        <v>-2</v>
      </c>
      <c r="M74" s="54"/>
      <c r="N74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10</v>
      </c>
      <c r="O74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8</v>
      </c>
      <c r="P74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40</v>
      </c>
      <c r="Q74" s="54">
        <v>189</v>
      </c>
      <c r="R74" s="54">
        <v>9</v>
      </c>
      <c r="S74" s="54">
        <v>81</v>
      </c>
      <c r="T74" s="54">
        <v>-3</v>
      </c>
      <c r="U74" s="54"/>
      <c r="V74" s="54"/>
      <c r="W74" s="54"/>
      <c r="X74" s="54"/>
      <c r="Y74" s="54"/>
      <c r="Z74" s="54"/>
      <c r="AA74" s="54"/>
      <c r="AB74" s="54"/>
      <c r="AC74" s="56">
        <f>IF(COUNT(DataMeeting9610141822224710369[[#This Row],[z-1]:[z-20]]),AVERAGE(DataMeeting9610141822224710369[[#This Row],[z-1]:[z-20]]),"")</f>
        <v>0.15970450364691027</v>
      </c>
      <c r="AD74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0.17827459312425867</v>
      </c>
      <c r="AE74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6.0214570246748457E-2</v>
      </c>
      <c r="AF74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0.2406243475697237</v>
      </c>
      <c r="AG74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4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4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4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4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4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4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4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4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4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4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4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4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4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4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4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4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5" spans="1:49" x14ac:dyDescent="0.25">
      <c r="A75" s="46">
        <f>IF(DataMeeting9610141822224710369[[#This Row],[z-average]]&lt;&gt;"",(DataMeeting9610141822224710369[[#This Row],[z-average]]-AVERAGE(DataMeeting9610141822224710369[z-average]))/STDEV(DataMeeting9610141822224710369[z-average]),-9)</f>
        <v>0.36685711498097529</v>
      </c>
      <c r="B75" s="52">
        <v>2473792</v>
      </c>
      <c r="C75" s="47">
        <v>965159797</v>
      </c>
      <c r="D75" s="47">
        <v>3</v>
      </c>
      <c r="E75" s="51" t="s">
        <v>63</v>
      </c>
      <c r="F75" s="47" t="s">
        <v>70</v>
      </c>
      <c r="G75" s="47" t="s">
        <v>65</v>
      </c>
      <c r="H75" s="47" t="s">
        <v>66</v>
      </c>
      <c r="I75" s="47">
        <v>200</v>
      </c>
      <c r="J75" s="47">
        <v>19</v>
      </c>
      <c r="K75" s="47" t="s">
        <v>63</v>
      </c>
      <c r="L75" s="47" t="s">
        <v>63</v>
      </c>
      <c r="M75" s="47"/>
      <c r="N7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7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10</v>
      </c>
      <c r="P75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5" s="47">
        <v>193</v>
      </c>
      <c r="R75" s="47">
        <v>9</v>
      </c>
      <c r="S75" s="47" t="s">
        <v>63</v>
      </c>
      <c r="T75" s="47" t="s">
        <v>63</v>
      </c>
      <c r="U75" s="47"/>
      <c r="V75" s="47"/>
      <c r="W75" s="47"/>
      <c r="X75" s="47"/>
      <c r="Y75" s="47"/>
      <c r="Z75" s="47"/>
      <c r="AA75" s="47"/>
      <c r="AB75" s="47"/>
      <c r="AC75" s="48">
        <f>IF(COUNT(DataMeeting9610141822224710369[[#This Row],[z-1]:[z-20]]),AVERAGE(DataMeeting9610141822224710369[[#This Row],[z-1]:[z-20]]),"")</f>
        <v>0.16204579251917012</v>
      </c>
      <c r="AD7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0.22139837250843108</v>
      </c>
      <c r="AE7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0.10269321252990916</v>
      </c>
      <c r="AF75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6" spans="1:49" x14ac:dyDescent="0.25">
      <c r="A76" s="46">
        <f>IF(DataMeeting9610141822224710369[[#This Row],[z-average]]&lt;&gt;"",(DataMeeting9610141822224710369[[#This Row],[z-average]]-AVERAGE(DataMeeting9610141822224710369[z-average]))/STDEV(DataMeeting9610141822224710369[z-average]),-9)</f>
        <v>0.36780535170241258</v>
      </c>
      <c r="B76" s="52">
        <v>2493961</v>
      </c>
      <c r="C76" s="47">
        <v>665316681</v>
      </c>
      <c r="D76" s="47">
        <v>3</v>
      </c>
      <c r="E76" s="51" t="s">
        <v>63</v>
      </c>
      <c r="F76" s="47" t="s">
        <v>82</v>
      </c>
      <c r="G76" s="47" t="s">
        <v>156</v>
      </c>
      <c r="H76" s="47" t="s">
        <v>157</v>
      </c>
      <c r="I76" s="47">
        <v>201</v>
      </c>
      <c r="J76" s="47">
        <v>17</v>
      </c>
      <c r="K76" s="47" t="s">
        <v>63</v>
      </c>
      <c r="L76" s="47" t="s">
        <v>63</v>
      </c>
      <c r="M76" s="47"/>
      <c r="N7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</v>
      </c>
      <c r="O7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13</v>
      </c>
      <c r="P76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6" s="47">
        <v>200</v>
      </c>
      <c r="R76" s="47">
        <v>4</v>
      </c>
      <c r="S76" s="47" t="s">
        <v>63</v>
      </c>
      <c r="T76" s="47" t="s">
        <v>63</v>
      </c>
      <c r="U76" s="47"/>
      <c r="V76" s="47"/>
      <c r="W76" s="47"/>
      <c r="X76" s="47"/>
      <c r="Y76" s="47"/>
      <c r="Z76" s="47"/>
      <c r="AA76" s="47"/>
      <c r="AB76" s="47"/>
      <c r="AC76" s="48">
        <f>IF(COUNT(DataMeeting9610141822224710369[[#This Row],[z-1]:[z-20]]),AVERAGE(DataMeeting9610141822224710369[[#This Row],[z-1]:[z-20]]),"")</f>
        <v>0.162368361069676</v>
      </c>
      <c r="AD7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0.26452215189260353</v>
      </c>
      <c r="AE7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6.0214570246748457E-2</v>
      </c>
      <c r="AF76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7" spans="1:49" x14ac:dyDescent="0.25">
      <c r="A77" s="53">
        <f>IF(DataMeeting9610141822224710369[[#This Row],[z-average]]&lt;&gt;"",(DataMeeting9610141822224710369[[#This Row],[z-average]]-AVERAGE(DataMeeting9610141822224710369[z-average]))/STDEV(DataMeeting9610141822224710369[z-average]),-9)</f>
        <v>0.42550021219580719</v>
      </c>
      <c r="B77" s="52">
        <v>2492435</v>
      </c>
      <c r="C77" s="47">
        <v>209145230</v>
      </c>
      <c r="D77" s="47">
        <v>3</v>
      </c>
      <c r="E77" s="55" t="s">
        <v>63</v>
      </c>
      <c r="F77" s="54" t="s">
        <v>82</v>
      </c>
      <c r="G77" s="54" t="s">
        <v>170</v>
      </c>
      <c r="H77" s="54" t="s">
        <v>171</v>
      </c>
      <c r="I77" s="54">
        <v>196</v>
      </c>
      <c r="J77" s="47">
        <v>29</v>
      </c>
      <c r="K77" s="54" t="s">
        <v>63</v>
      </c>
      <c r="L77" s="54" t="s">
        <v>63</v>
      </c>
      <c r="M77" s="54"/>
      <c r="N77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21</v>
      </c>
      <c r="O77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24</v>
      </c>
      <c r="P77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7" s="54">
        <v>175</v>
      </c>
      <c r="R77" s="54">
        <v>5</v>
      </c>
      <c r="S77" s="54" t="s">
        <v>63</v>
      </c>
      <c r="T77" s="54" t="s">
        <v>63</v>
      </c>
      <c r="U77" s="54"/>
      <c r="V77" s="54"/>
      <c r="W77" s="54"/>
      <c r="X77" s="54"/>
      <c r="Y77" s="54"/>
      <c r="Z77" s="54"/>
      <c r="AA77" s="54"/>
      <c r="AB77" s="54"/>
      <c r="AC77" s="56">
        <f>IF(COUNT(DataMeeting9610141822224710369[[#This Row],[z-1]:[z-20]]),AVERAGE(DataMeeting9610141822224710369[[#This Row],[z-1]:[z-20]]),"")</f>
        <v>0.1819948394587271</v>
      </c>
      <c r="AD77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4.8903254971741431E-2</v>
      </c>
      <c r="AE77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0.31508642394571279</v>
      </c>
      <c r="AF77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7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7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7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7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7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7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7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7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7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7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7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7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7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7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7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7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7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8" spans="1:49" x14ac:dyDescent="0.25">
      <c r="A78" s="46">
        <f>IF(DataMeeting9610141822224710369[[#This Row],[z-average]]&lt;&gt;"",(DataMeeting9610141822224710369[[#This Row],[z-average]]-AVERAGE(DataMeeting9610141822224710369[z-average]))/STDEV(DataMeeting9610141822224710369[z-average]),-9)</f>
        <v>0.42739668563868155</v>
      </c>
      <c r="B78" s="52">
        <v>2454036</v>
      </c>
      <c r="C78" s="47">
        <v>227652268</v>
      </c>
      <c r="D78" s="47">
        <v>3</v>
      </c>
      <c r="E78" s="51" t="s">
        <v>63</v>
      </c>
      <c r="F78" s="47" t="s">
        <v>77</v>
      </c>
      <c r="G78" s="47" t="s">
        <v>172</v>
      </c>
      <c r="H78" s="47" t="s">
        <v>173</v>
      </c>
      <c r="I78" s="47">
        <v>198</v>
      </c>
      <c r="J78" s="47">
        <v>25</v>
      </c>
      <c r="K78" s="47" t="s">
        <v>63</v>
      </c>
      <c r="L78" s="47" t="s">
        <v>63</v>
      </c>
      <c r="M78" s="47"/>
      <c r="N7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12</v>
      </c>
      <c r="O7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13</v>
      </c>
      <c r="P78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8" s="47">
        <v>186</v>
      </c>
      <c r="R78" s="47">
        <v>12</v>
      </c>
      <c r="S78" s="47" t="s">
        <v>63</v>
      </c>
      <c r="T78" s="47" t="s">
        <v>63</v>
      </c>
      <c r="U78" s="47"/>
      <c r="V78" s="47"/>
      <c r="W78" s="47"/>
      <c r="X78" s="47"/>
      <c r="Y78" s="47"/>
      <c r="Z78" s="47"/>
      <c r="AA78" s="47"/>
      <c r="AB78" s="47"/>
      <c r="AC78" s="48">
        <f>IF(COUNT(DataMeeting9610141822224710369[[#This Row],[z-1]:[z-20]]),AVERAGE(DataMeeting9610141822224710369[[#This Row],[z-1]:[z-20]]),"")</f>
        <v>0.18263997655973879</v>
      </c>
      <c r="AD7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0.13515081374008625</v>
      </c>
      <c r="AE7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78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79" spans="1:49" x14ac:dyDescent="0.25">
      <c r="A79" s="46">
        <f>IF(DataMeeting9610141822224710369[[#This Row],[z-average]]&lt;&gt;"",(DataMeeting9610141822224710369[[#This Row],[z-average]]-AVERAGE(DataMeeting9610141822224710369[z-average]))/STDEV(DataMeeting9610141822224710369[z-average]),-9)</f>
        <v>0.46335589129615767</v>
      </c>
      <c r="B79" s="52">
        <v>2479196</v>
      </c>
      <c r="C79" s="47">
        <v>663381823</v>
      </c>
      <c r="D79" s="47">
        <v>3</v>
      </c>
      <c r="E79" s="51" t="s">
        <v>63</v>
      </c>
      <c r="F79" s="47" t="s">
        <v>82</v>
      </c>
      <c r="G79" s="47" t="s">
        <v>176</v>
      </c>
      <c r="H79" s="47" t="s">
        <v>177</v>
      </c>
      <c r="I79" s="47">
        <v>203</v>
      </c>
      <c r="J79" s="47">
        <v>16</v>
      </c>
      <c r="K79" s="47" t="s">
        <v>63</v>
      </c>
      <c r="L79" s="47" t="s">
        <v>63</v>
      </c>
      <c r="M79" s="47"/>
      <c r="N7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-18</v>
      </c>
      <c r="O7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7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79" s="47">
        <v>221</v>
      </c>
      <c r="R79" s="47">
        <v>14</v>
      </c>
      <c r="S79" s="47" t="s">
        <v>63</v>
      </c>
      <c r="T79" s="47" t="s">
        <v>63</v>
      </c>
      <c r="U79" s="47"/>
      <c r="V79" s="47"/>
      <c r="W79" s="47"/>
      <c r="X79" s="47"/>
      <c r="Y79" s="47"/>
      <c r="Z79" s="47"/>
      <c r="AA79" s="47"/>
      <c r="AB79" s="47"/>
      <c r="AC79" s="48">
        <f>IF(COUNT(DataMeeting9610141822224710369[[#This Row],[z-1]:[z-20]]),AVERAGE(DataMeeting9610141822224710369[[#This Row],[z-1]:[z-20]]),"")</f>
        <v>0.1948724798830582</v>
      </c>
      <c r="AD7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0.35076971066094831</v>
      </c>
      <c r="AE7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79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7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7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7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7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7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7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7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7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7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7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7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7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7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7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7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7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7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0" spans="1:49" x14ac:dyDescent="0.25">
      <c r="A80" s="46">
        <f>IF(DataMeeting9610141822224710369[[#This Row],[z-average]]&lt;&gt;"",(DataMeeting9610141822224710369[[#This Row],[z-average]]-AVERAGE(DataMeeting9610141822224710369[z-average]))/STDEV(DataMeeting9610141822224710369[z-average]),-9)</f>
        <v>0.46525236473903203</v>
      </c>
      <c r="B80" s="52">
        <v>2407159</v>
      </c>
      <c r="C80" s="47">
        <v>328809643</v>
      </c>
      <c r="D80" s="47">
        <v>3</v>
      </c>
      <c r="E80" s="51" t="s">
        <v>46</v>
      </c>
      <c r="F80" s="47" t="s">
        <v>89</v>
      </c>
      <c r="G80" s="47" t="s">
        <v>166</v>
      </c>
      <c r="H80" s="47" t="s">
        <v>167</v>
      </c>
      <c r="I80" s="47">
        <v>205</v>
      </c>
      <c r="J80" s="47">
        <v>12</v>
      </c>
      <c r="K80" s="47" t="s">
        <v>63</v>
      </c>
      <c r="L80" s="47" t="s">
        <v>63</v>
      </c>
      <c r="M80" s="47"/>
      <c r="N8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10</v>
      </c>
      <c r="O8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4</v>
      </c>
      <c r="P8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0" s="47">
        <v>195</v>
      </c>
      <c r="R80" s="47">
        <v>8</v>
      </c>
      <c r="S80" s="47" t="s">
        <v>63</v>
      </c>
      <c r="T80" s="47" t="s">
        <v>63</v>
      </c>
      <c r="U80" s="47"/>
      <c r="V80" s="47"/>
      <c r="W80" s="47"/>
      <c r="X80" s="47"/>
      <c r="Y80" s="47"/>
      <c r="Z80" s="47"/>
      <c r="AA80" s="47"/>
      <c r="AB80" s="47"/>
      <c r="AC80" s="48">
        <f>IF(COUNT(DataMeeting9610141822224710369[[#This Row],[z-1]:[z-20]]),AVERAGE(DataMeeting9610141822224710369[[#This Row],[z-1]:[z-20]]),"")</f>
        <v>0.19551761698406989</v>
      </c>
      <c r="AD8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0.43701726942929314</v>
      </c>
      <c r="AE8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-4.5982035461153342E-2</v>
      </c>
      <c r="AF8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1" spans="1:49" x14ac:dyDescent="0.25">
      <c r="A81" s="46">
        <f>IF(DataMeeting9610141822224710369[[#This Row],[z-average]]&lt;&gt;"",(DataMeeting9610141822224710369[[#This Row],[z-average]]-AVERAGE(DataMeeting9610141822224710369[z-average]))/STDEV(DataMeeting9610141822224710369[z-average]),-9)</f>
        <v>0.49647038678932237</v>
      </c>
      <c r="B81" s="52">
        <v>2414064</v>
      </c>
      <c r="C81" s="47">
        <v>509955969</v>
      </c>
      <c r="D81" s="47">
        <v>3</v>
      </c>
      <c r="E81" s="51" t="s">
        <v>63</v>
      </c>
      <c r="F81" s="47" t="s">
        <v>89</v>
      </c>
      <c r="G81" s="47" t="s">
        <v>85</v>
      </c>
      <c r="H81" s="47" t="s">
        <v>86</v>
      </c>
      <c r="I81" s="47">
        <v>205</v>
      </c>
      <c r="J81" s="47">
        <v>13</v>
      </c>
      <c r="K81" s="47" t="s">
        <v>63</v>
      </c>
      <c r="L81" s="47" t="s">
        <v>63</v>
      </c>
      <c r="M81" s="47"/>
      <c r="N8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8</v>
      </c>
      <c r="O8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9</v>
      </c>
      <c r="P8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1" s="47">
        <v>197</v>
      </c>
      <c r="R81" s="47">
        <v>4</v>
      </c>
      <c r="S81" s="47" t="s">
        <v>63</v>
      </c>
      <c r="T81" s="47" t="s">
        <v>63</v>
      </c>
      <c r="U81" s="47"/>
      <c r="V81" s="47"/>
      <c r="W81" s="47"/>
      <c r="X81" s="47"/>
      <c r="Y81" s="47"/>
      <c r="Z81" s="47"/>
      <c r="AA81" s="47"/>
      <c r="AB81" s="47"/>
      <c r="AC81" s="48">
        <f>IF(COUNT(DataMeeting9610141822224710369[[#This Row],[z-1]:[z-20]]),AVERAGE(DataMeeting9610141822224710369[[#This Row],[z-1]:[z-20]]),"")</f>
        <v>0.20613727755486008</v>
      </c>
      <c r="AD8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0.43701726942929314</v>
      </c>
      <c r="AE8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-2.4742714319572982E-2</v>
      </c>
      <c r="AF8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2" spans="1:49" x14ac:dyDescent="0.25">
      <c r="A82" s="46">
        <f>IF(DataMeeting9610141822224710369[[#This Row],[z-average]]&lt;&gt;"",(DataMeeting9610141822224710369[[#This Row],[z-average]]-AVERAGE(DataMeeting9610141822224710369[z-average]))/STDEV(DataMeeting9610141822224710369[z-average]),-9)</f>
        <v>0.52674017211817548</v>
      </c>
      <c r="B82" s="52">
        <v>2450843</v>
      </c>
      <c r="C82" s="47">
        <v>812781852</v>
      </c>
      <c r="D82" s="47">
        <v>3</v>
      </c>
      <c r="E82" s="51" t="s">
        <v>63</v>
      </c>
      <c r="F82" s="47" t="s">
        <v>67</v>
      </c>
      <c r="G82" s="47" t="s">
        <v>178</v>
      </c>
      <c r="H82" s="47" t="s">
        <v>179</v>
      </c>
      <c r="I82" s="47">
        <v>204</v>
      </c>
      <c r="J82" s="47">
        <v>16</v>
      </c>
      <c r="K82" s="47" t="s">
        <v>63</v>
      </c>
      <c r="L82" s="47" t="s">
        <v>63</v>
      </c>
      <c r="M82" s="47"/>
      <c r="N82" s="47" t="str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/>
      </c>
      <c r="O82" s="47" t="str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/>
      </c>
      <c r="P82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2" s="47" t="s">
        <v>63</v>
      </c>
      <c r="R82" s="47" t="s">
        <v>63</v>
      </c>
      <c r="S82" s="47" t="s">
        <v>63</v>
      </c>
      <c r="T82" s="47" t="s">
        <v>63</v>
      </c>
      <c r="U82" s="47"/>
      <c r="V82" s="47"/>
      <c r="W82" s="47"/>
      <c r="X82" s="47"/>
      <c r="Y82" s="47"/>
      <c r="Z82" s="47"/>
      <c r="AA82" s="47"/>
      <c r="AB82" s="47"/>
      <c r="AC82" s="48">
        <f>IF(COUNT(DataMeeting9610141822224710369[[#This Row],[z-1]:[z-20]]),AVERAGE(DataMeeting9610141822224710369[[#This Row],[z-1]:[z-20]]),"")</f>
        <v>0.21643436957514442</v>
      </c>
      <c r="AD82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0.39389349004512075</v>
      </c>
      <c r="AE82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82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2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2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2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2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2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2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2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2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2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2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2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2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2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2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2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2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2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3" spans="1:49" x14ac:dyDescent="0.25">
      <c r="A83" s="46">
        <f>IF(DataMeeting9610141822224710369[[#This Row],[z-average]]&lt;&gt;"",(DataMeeting9610141822224710369[[#This Row],[z-average]]-AVERAGE(DataMeeting9610141822224710369[z-average]))/STDEV(DataMeeting9610141822224710369[z-average]),-9)</f>
        <v>0.52863664556104983</v>
      </c>
      <c r="B83" s="52">
        <v>2406863</v>
      </c>
      <c r="C83" s="47">
        <v>108844253</v>
      </c>
      <c r="D83" s="47">
        <v>3</v>
      </c>
      <c r="E83" s="51" t="s">
        <v>63</v>
      </c>
      <c r="F83" s="47" t="s">
        <v>77</v>
      </c>
      <c r="G83" s="47" t="s">
        <v>180</v>
      </c>
      <c r="H83" s="47" t="s">
        <v>181</v>
      </c>
      <c r="I83" s="47">
        <v>206</v>
      </c>
      <c r="J83" s="47">
        <v>12</v>
      </c>
      <c r="K83" s="47" t="s">
        <v>63</v>
      </c>
      <c r="L83" s="47" t="s">
        <v>63</v>
      </c>
      <c r="M83" s="47"/>
      <c r="N8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14</v>
      </c>
      <c r="O8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4</v>
      </c>
      <c r="P8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3" s="47">
        <v>192</v>
      </c>
      <c r="R83" s="47">
        <v>8</v>
      </c>
      <c r="S83" s="47" t="s">
        <v>63</v>
      </c>
      <c r="T83" s="47" t="s">
        <v>63</v>
      </c>
      <c r="U83" s="47"/>
      <c r="V83" s="47"/>
      <c r="W83" s="47"/>
      <c r="X83" s="47"/>
      <c r="Y83" s="47"/>
      <c r="Z83" s="47"/>
      <c r="AA83" s="47"/>
      <c r="AB83" s="47"/>
      <c r="AC83" s="48">
        <f>IF(COUNT(DataMeeting9610141822224710369[[#This Row],[z-1]:[z-20]]),AVERAGE(DataMeeting9610141822224710369[[#This Row],[z-1]:[z-20]]),"")</f>
        <v>0.21707950667615611</v>
      </c>
      <c r="AD8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0.48014104881346559</v>
      </c>
      <c r="AE8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-4.5982035461153342E-2</v>
      </c>
      <c r="AF8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4" spans="1:49" x14ac:dyDescent="0.25">
      <c r="A84" s="59">
        <f>IF(DataMeeting9610141822224710369[[#This Row],[z-average]]&lt;&gt;"",(DataMeeting9610141822224710369[[#This Row],[z-average]]-AVERAGE(DataMeeting9610141822224710369[z-average]))/STDEV(DataMeeting9610141822224710369[z-average]),-9)</f>
        <v>0.56080290433277724</v>
      </c>
      <c r="B84" s="52">
        <v>2406645</v>
      </c>
      <c r="C84" s="47">
        <v>592346464</v>
      </c>
      <c r="D84" s="47">
        <v>3</v>
      </c>
      <c r="E84" s="61" t="s">
        <v>63</v>
      </c>
      <c r="F84" s="60" t="s">
        <v>77</v>
      </c>
      <c r="G84" s="60" t="s">
        <v>168</v>
      </c>
      <c r="H84" s="60" t="s">
        <v>169</v>
      </c>
      <c r="I84" s="60">
        <v>207</v>
      </c>
      <c r="J84" s="60">
        <v>11</v>
      </c>
      <c r="K84" s="60" t="s">
        <v>63</v>
      </c>
      <c r="L84" s="60" t="s">
        <v>63</v>
      </c>
      <c r="M84" s="60"/>
      <c r="N84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20</v>
      </c>
      <c r="O84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4</v>
      </c>
      <c r="P84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4" s="60">
        <v>187</v>
      </c>
      <c r="R84" s="60">
        <v>7</v>
      </c>
      <c r="S84" s="60" t="s">
        <v>63</v>
      </c>
      <c r="T84" s="60" t="s">
        <v>63</v>
      </c>
      <c r="U84" s="60"/>
      <c r="V84" s="60"/>
      <c r="W84" s="60"/>
      <c r="X84" s="60"/>
      <c r="Y84" s="60"/>
      <c r="Z84" s="60"/>
      <c r="AA84" s="60"/>
      <c r="AB84" s="60"/>
      <c r="AC84" s="62">
        <f>IF(COUNT(DataMeeting9610141822224710369[[#This Row],[z-1]:[z-20]]),AVERAGE(DataMeeting9610141822224710369[[#This Row],[z-1]:[z-20]]),"")</f>
        <v>0.22802173579745214</v>
      </c>
      <c r="AD84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0.52326482819763798</v>
      </c>
      <c r="AE84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84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4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4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4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4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4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4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4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4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4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4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4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4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4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4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4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4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4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5" spans="1:49" x14ac:dyDescent="0.25">
      <c r="A85" s="46">
        <f>IF(DataMeeting9610141822224710369[[#This Row],[z-average]]&lt;&gt;"",(DataMeeting9610141822224710369[[#This Row],[z-average]]-AVERAGE(DataMeeting9610141822224710369[z-average]))/STDEV(DataMeeting9610141822224710369[z-average]),-9)</f>
        <v>0.61754952810473485</v>
      </c>
      <c r="B85" s="52">
        <v>2420203</v>
      </c>
      <c r="C85" s="47">
        <v>214906039</v>
      </c>
      <c r="D85" s="47">
        <v>3</v>
      </c>
      <c r="E85" s="51" t="s">
        <v>46</v>
      </c>
      <c r="F85" s="47" t="s">
        <v>64</v>
      </c>
      <c r="G85" s="47" t="s">
        <v>108</v>
      </c>
      <c r="H85" s="47" t="s">
        <v>109</v>
      </c>
      <c r="I85" s="47">
        <v>201</v>
      </c>
      <c r="J85" s="47">
        <v>25</v>
      </c>
      <c r="K85" s="47" t="s">
        <v>63</v>
      </c>
      <c r="L85" s="47" t="s">
        <v>63</v>
      </c>
      <c r="M85" s="47"/>
      <c r="N8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8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10</v>
      </c>
      <c r="P85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5" s="47">
        <v>194</v>
      </c>
      <c r="R85" s="47">
        <v>15</v>
      </c>
      <c r="S85" s="47" t="s">
        <v>63</v>
      </c>
      <c r="T85" s="47" t="s">
        <v>63</v>
      </c>
      <c r="U85" s="47"/>
      <c r="V85" s="47"/>
      <c r="W85" s="47"/>
      <c r="X85" s="47"/>
      <c r="Y85" s="47"/>
      <c r="Z85" s="47"/>
      <c r="AA85" s="47"/>
      <c r="AB85" s="47"/>
      <c r="AC85" s="48">
        <f>IF(COUNT(DataMeeting9610141822224710369[[#This Row],[z-1]:[z-20]]),AVERAGE(DataMeeting9610141822224710369[[#This Row],[z-1]:[z-20]]),"")</f>
        <v>0.24732564563599743</v>
      </c>
      <c r="AD8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0.26452215189260353</v>
      </c>
      <c r="AE8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85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6" spans="1:49" x14ac:dyDescent="0.25">
      <c r="A86" s="46">
        <f>IF(DataMeeting9610141822224710369[[#This Row],[z-average]]&lt;&gt;"",(DataMeeting9610141822224710369[[#This Row],[z-average]]-AVERAGE(DataMeeting9610141822224710369[z-average]))/STDEV(DataMeeting9610141822224710369[z-average]),-9)</f>
        <v>0.65540520720508544</v>
      </c>
      <c r="B86" s="52">
        <v>2463777</v>
      </c>
      <c r="C86" s="47">
        <v>942207703</v>
      </c>
      <c r="D86" s="47">
        <v>3</v>
      </c>
      <c r="E86" s="51" t="s">
        <v>63</v>
      </c>
      <c r="F86" s="47" t="s">
        <v>64</v>
      </c>
      <c r="G86" s="47" t="s">
        <v>182</v>
      </c>
      <c r="H86" s="47" t="s">
        <v>183</v>
      </c>
      <c r="I86" s="47">
        <v>208</v>
      </c>
      <c r="J86" s="47">
        <v>12</v>
      </c>
      <c r="K86" s="47" t="s">
        <v>63</v>
      </c>
      <c r="L86" s="47" t="s">
        <v>63</v>
      </c>
      <c r="M86" s="47"/>
      <c r="N8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18</v>
      </c>
      <c r="O8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-1</v>
      </c>
      <c r="P86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6" s="47">
        <v>190</v>
      </c>
      <c r="R86" s="47">
        <v>13</v>
      </c>
      <c r="S86" s="47" t="s">
        <v>63</v>
      </c>
      <c r="T86" s="47" t="s">
        <v>63</v>
      </c>
      <c r="U86" s="47"/>
      <c r="V86" s="47"/>
      <c r="W86" s="47"/>
      <c r="X86" s="47"/>
      <c r="Y86" s="47"/>
      <c r="Z86" s="47"/>
      <c r="AA86" s="47"/>
      <c r="AB86" s="47"/>
      <c r="AC86" s="48">
        <f>IF(COUNT(DataMeeting9610141822224710369[[#This Row],[z-1]:[z-20]]),AVERAGE(DataMeeting9610141822224710369[[#This Row],[z-1]:[z-20]]),"")</f>
        <v>0.26020328606032855</v>
      </c>
      <c r="AD8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0.56638860758181042</v>
      </c>
      <c r="AE8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-4.5982035461153342E-2</v>
      </c>
      <c r="AF86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7" spans="1:49" x14ac:dyDescent="0.25">
      <c r="A87" s="46">
        <f>IF(DataMeeting9610141822224710369[[#This Row],[z-average]]&lt;&gt;"",(DataMeeting9610141822224710369[[#This Row],[z-average]]-AVERAGE(DataMeeting9610141822224710369[z-average]))/STDEV(DataMeeting9610141822224710369[z-average]),-9)</f>
        <v>0.78027729540624668</v>
      </c>
      <c r="B87" s="52">
        <v>2425060</v>
      </c>
      <c r="C87" s="47">
        <v>416133999</v>
      </c>
      <c r="D87" s="47">
        <v>3</v>
      </c>
      <c r="E87" s="51" t="s">
        <v>63</v>
      </c>
      <c r="F87" s="47" t="s">
        <v>64</v>
      </c>
      <c r="G87" s="47" t="s">
        <v>184</v>
      </c>
      <c r="H87" s="47" t="s">
        <v>185</v>
      </c>
      <c r="I87" s="47">
        <v>208</v>
      </c>
      <c r="J87" s="47">
        <v>16</v>
      </c>
      <c r="K87" s="47" t="s">
        <v>63</v>
      </c>
      <c r="L87" s="47" t="s">
        <v>63</v>
      </c>
      <c r="M87" s="47"/>
      <c r="N8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15</v>
      </c>
      <c r="O8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8</v>
      </c>
      <c r="P87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7" s="47">
        <v>193</v>
      </c>
      <c r="R87" s="47">
        <v>8</v>
      </c>
      <c r="S87" s="47" t="s">
        <v>63</v>
      </c>
      <c r="T87" s="47" t="s">
        <v>63</v>
      </c>
      <c r="U87" s="47"/>
      <c r="V87" s="47"/>
      <c r="W87" s="47"/>
      <c r="X87" s="47"/>
      <c r="Y87" s="47"/>
      <c r="Z87" s="47"/>
      <c r="AA87" s="47"/>
      <c r="AB87" s="47"/>
      <c r="AC87" s="48">
        <f>IF(COUNT(DataMeeting9610141822224710369[[#This Row],[z-1]:[z-20]]),AVERAGE(DataMeeting9610141822224710369[[#This Row],[z-1]:[z-20]]),"")</f>
        <v>0.30268192834348928</v>
      </c>
      <c r="AD8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0.56638860758181042</v>
      </c>
      <c r="AE8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87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8" spans="1:49" x14ac:dyDescent="0.25">
      <c r="A88" s="59">
        <f>IF(DataMeeting9610141822224710369[[#This Row],[z-average]]&lt;&gt;"",(DataMeeting9610141822224710369[[#This Row],[z-average]]-AVERAGE(DataMeeting9610141822224710369[z-average]))/STDEV(DataMeeting9610141822224710369[z-average]),-9)</f>
        <v>0.8114953174565368</v>
      </c>
      <c r="B88" s="52">
        <v>2414791</v>
      </c>
      <c r="C88" s="47">
        <v>114644949</v>
      </c>
      <c r="D88" s="47">
        <v>3</v>
      </c>
      <c r="E88" s="61" t="s">
        <v>46</v>
      </c>
      <c r="F88" s="60" t="s">
        <v>67</v>
      </c>
      <c r="G88" s="60" t="s">
        <v>141</v>
      </c>
      <c r="H88" s="60" t="s">
        <v>142</v>
      </c>
      <c r="I88" s="60">
        <v>208</v>
      </c>
      <c r="J88" s="60">
        <v>17</v>
      </c>
      <c r="K88" s="60" t="s">
        <v>63</v>
      </c>
      <c r="L88" s="60" t="s">
        <v>63</v>
      </c>
      <c r="M88" s="60"/>
      <c r="N88" s="60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8</v>
      </c>
      <c r="O88" s="60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</v>
      </c>
      <c r="P88" s="60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8" s="60">
        <v>200</v>
      </c>
      <c r="R88" s="60">
        <v>15</v>
      </c>
      <c r="S88" s="60" t="s">
        <v>63</v>
      </c>
      <c r="T88" s="60" t="s">
        <v>63</v>
      </c>
      <c r="U88" s="60"/>
      <c r="V88" s="60"/>
      <c r="W88" s="60"/>
      <c r="X88" s="60"/>
      <c r="Y88" s="60"/>
      <c r="Z88" s="60"/>
      <c r="AA88" s="60"/>
      <c r="AB88" s="60"/>
      <c r="AC88" s="62">
        <f>IF(COUNT(DataMeeting9610141822224710369[[#This Row],[z-1]:[z-20]]),AVERAGE(DataMeeting9610141822224710369[[#This Row],[z-1]:[z-20]]),"")</f>
        <v>0.31330158891427945</v>
      </c>
      <c r="AD88" s="62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0.56638860758181042</v>
      </c>
      <c r="AE88" s="62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6.0214570246748457E-2</v>
      </c>
      <c r="AF88" s="62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8" s="62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8" s="62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8" s="62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8" s="62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8" s="62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8" s="63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8" s="63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8" s="63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8" s="63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8" s="63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8" s="63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8" s="63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8" s="63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8" s="63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8" s="63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8" s="63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8" s="64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89" spans="1:49" x14ac:dyDescent="0.25">
      <c r="A89" s="53">
        <f>IF(DataMeeting9610141822224710369[[#This Row],[z-average]]&lt;&gt;"",(DataMeeting9610141822224710369[[#This Row],[z-average]]-AVERAGE(DataMeeting9610141822224710369[z-average]))/STDEV(DataMeeting9610141822224710369[z-average]),-9)</f>
        <v>0.81434002762084856</v>
      </c>
      <c r="B89" s="52">
        <v>2482636</v>
      </c>
      <c r="C89" s="47">
        <v>471388732</v>
      </c>
      <c r="D89" s="47">
        <v>3</v>
      </c>
      <c r="E89" s="55" t="s">
        <v>63</v>
      </c>
      <c r="F89" s="54" t="s">
        <v>67</v>
      </c>
      <c r="G89" s="54" t="s">
        <v>186</v>
      </c>
      <c r="H89" s="54" t="s">
        <v>187</v>
      </c>
      <c r="I89" s="54">
        <v>211</v>
      </c>
      <c r="J89" s="47">
        <v>11</v>
      </c>
      <c r="K89" s="54" t="s">
        <v>63</v>
      </c>
      <c r="L89" s="54" t="s">
        <v>63</v>
      </c>
      <c r="M89" s="54"/>
      <c r="N89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8</v>
      </c>
      <c r="O8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-3</v>
      </c>
      <c r="P8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89" s="47">
        <v>203</v>
      </c>
      <c r="R89" s="54">
        <v>14</v>
      </c>
      <c r="S89" s="54" t="s">
        <v>63</v>
      </c>
      <c r="T89" s="54" t="s">
        <v>63</v>
      </c>
      <c r="U89" s="54"/>
      <c r="V89" s="54"/>
      <c r="W89" s="54"/>
      <c r="X89" s="54"/>
      <c r="Y89" s="54"/>
      <c r="Z89" s="54"/>
      <c r="AA89" s="54"/>
      <c r="AB89" s="54"/>
      <c r="AC89" s="56">
        <f>IF(COUNT(DataMeeting9610141822224710369[[#This Row],[z-1]:[z-20]]),AVERAGE(DataMeeting9610141822224710369[[#This Row],[z-1]:[z-20]]),"")</f>
        <v>0.314269294565797</v>
      </c>
      <c r="AD89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0.69575994573432765</v>
      </c>
      <c r="AE89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-6.7221356602733706E-2</v>
      </c>
      <c r="AF89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89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89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89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89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89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89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89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89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89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89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89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89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89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89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89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89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89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0" spans="1:49" x14ac:dyDescent="0.25">
      <c r="A90" s="53">
        <f>IF(DataMeeting9610141822224710369[[#This Row],[z-average]]&lt;&gt;"",(DataMeeting9610141822224710369[[#This Row],[z-average]]-AVERAGE(DataMeeting9610141822224710369[z-average]))/STDEV(DataMeeting9610141822224710369[z-average]),-9)</f>
        <v>0.83797215589964125</v>
      </c>
      <c r="B90" s="52">
        <v>2495296</v>
      </c>
      <c r="C90" s="47">
        <v>777403653</v>
      </c>
      <c r="D90" s="47">
        <v>3</v>
      </c>
      <c r="E90" s="55" t="s">
        <v>63</v>
      </c>
      <c r="F90" s="54" t="s">
        <v>67</v>
      </c>
      <c r="G90" s="54" t="s">
        <v>188</v>
      </c>
      <c r="H90" s="54" t="s">
        <v>189</v>
      </c>
      <c r="I90" s="54">
        <v>203</v>
      </c>
      <c r="J90" s="47">
        <v>28</v>
      </c>
      <c r="K90" s="54" t="s">
        <v>63</v>
      </c>
      <c r="L90" s="54" t="s">
        <v>63</v>
      </c>
      <c r="M90" s="54"/>
      <c r="N90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25</v>
      </c>
      <c r="O90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11</v>
      </c>
      <c r="P90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0" s="54">
        <v>178</v>
      </c>
      <c r="R90" s="54">
        <v>17</v>
      </c>
      <c r="S90" s="54" t="s">
        <v>63</v>
      </c>
      <c r="T90" s="54" t="s">
        <v>63</v>
      </c>
      <c r="U90" s="54"/>
      <c r="V90" s="54"/>
      <c r="W90" s="54"/>
      <c r="X90" s="54"/>
      <c r="Y90" s="54"/>
      <c r="Z90" s="54"/>
      <c r="AA90" s="54"/>
      <c r="AB90" s="54"/>
      <c r="AC90" s="56">
        <f>IF(COUNT(DataMeeting9610141822224710369[[#This Row],[z-1]:[z-20]]),AVERAGE(DataMeeting9610141822224710369[[#This Row],[z-1]:[z-20]]),"")</f>
        <v>0.32230840673254035</v>
      </c>
      <c r="AD90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0.35076971066094831</v>
      </c>
      <c r="AE90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0.2938471028041324</v>
      </c>
      <c r="AF90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0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0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0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0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0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0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0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0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0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0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0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0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0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0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0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0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0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1" spans="1:49" x14ac:dyDescent="0.25">
      <c r="A91" s="46">
        <f>IF(DataMeeting9610141822224710369[[#This Row],[z-average]]&lt;&gt;"",(DataMeeting9610141822224710369[[#This Row],[z-average]]-AVERAGE(DataMeeting9610141822224710369[z-average]))/STDEV(DataMeeting9610141822224710369[z-average]),-9)</f>
        <v>0.87108665139280594</v>
      </c>
      <c r="B91" s="52">
        <v>2436890</v>
      </c>
      <c r="C91" s="47">
        <v>319351395</v>
      </c>
      <c r="D91" s="47">
        <v>3</v>
      </c>
      <c r="E91" s="51" t="s">
        <v>63</v>
      </c>
      <c r="F91" s="47" t="s">
        <v>70</v>
      </c>
      <c r="G91" s="47" t="s">
        <v>190</v>
      </c>
      <c r="H91" s="47" t="s">
        <v>191</v>
      </c>
      <c r="I91" s="47">
        <v>205</v>
      </c>
      <c r="J91" s="47">
        <v>25</v>
      </c>
      <c r="K91" s="47" t="s">
        <v>63</v>
      </c>
      <c r="L91" s="47" t="s">
        <v>63</v>
      </c>
      <c r="M91" s="47"/>
      <c r="N9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</v>
      </c>
      <c r="O9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15</v>
      </c>
      <c r="P9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1" s="47">
        <v>203</v>
      </c>
      <c r="R91" s="47">
        <v>10</v>
      </c>
      <c r="S91" s="47" t="s">
        <v>63</v>
      </c>
      <c r="T91" s="47" t="s">
        <v>63</v>
      </c>
      <c r="U91" s="47"/>
      <c r="V91" s="47"/>
      <c r="W91" s="47"/>
      <c r="X91" s="47"/>
      <c r="Y91" s="47"/>
      <c r="Z91" s="47"/>
      <c r="AA91" s="47"/>
      <c r="AB91" s="47"/>
      <c r="AC91" s="48">
        <f>IF(COUNT(DataMeeting9610141822224710369[[#This Row],[z-1]:[z-20]]),AVERAGE(DataMeeting9610141822224710369[[#This Row],[z-1]:[z-20]]),"")</f>
        <v>0.33357320440434224</v>
      </c>
      <c r="AD9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0.43701726942929314</v>
      </c>
      <c r="AE9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9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2" spans="1:49" x14ac:dyDescent="0.25">
      <c r="A92" s="46">
        <f>IF(DataMeeting9610141822224710369[[#This Row],[z-average]]&lt;&gt;"",(DataMeeting9610141822224710369[[#This Row],[z-average]]-AVERAGE(DataMeeting9610141822224710369[z-average]))/STDEV(DataMeeting9610141822224710369[z-average]),-9)</f>
        <v>0.87582783499999162</v>
      </c>
      <c r="B92" s="52">
        <v>2401296</v>
      </c>
      <c r="C92" s="47">
        <v>766314387</v>
      </c>
      <c r="D92" s="47">
        <v>3</v>
      </c>
      <c r="E92" s="51" t="s">
        <v>63</v>
      </c>
      <c r="F92" s="47" t="s">
        <v>70</v>
      </c>
      <c r="G92" s="47" t="s">
        <v>194</v>
      </c>
      <c r="H92" s="47" t="s">
        <v>195</v>
      </c>
      <c r="I92" s="47">
        <v>210</v>
      </c>
      <c r="J92" s="47">
        <v>15</v>
      </c>
      <c r="K92" s="47" t="s">
        <v>63</v>
      </c>
      <c r="L92" s="47" t="s">
        <v>63</v>
      </c>
      <c r="M92" s="47"/>
      <c r="N92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92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-1</v>
      </c>
      <c r="P92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2" s="47">
        <v>207</v>
      </c>
      <c r="R92" s="47">
        <v>16</v>
      </c>
      <c r="S92" s="47" t="s">
        <v>63</v>
      </c>
      <c r="T92" s="47" t="s">
        <v>63</v>
      </c>
      <c r="U92" s="47"/>
      <c r="V92" s="47"/>
      <c r="W92" s="47"/>
      <c r="X92" s="47"/>
      <c r="Y92" s="47"/>
      <c r="Z92" s="47"/>
      <c r="AA92" s="47"/>
      <c r="AB92" s="47"/>
      <c r="AC92" s="48">
        <f>IF(COUNT(DataMeeting9610141822224710369[[#This Row],[z-1]:[z-20]]),AVERAGE(DataMeeting9610141822224710369[[#This Row],[z-1]:[z-20]]),"")</f>
        <v>0.33518604715687145</v>
      </c>
      <c r="AD92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0.6526361663501552</v>
      </c>
      <c r="AE92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1.7735927963587736E-2</v>
      </c>
      <c r="AF92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2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2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2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2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2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2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2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2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2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2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2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2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2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2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2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2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2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3" spans="1:49" x14ac:dyDescent="0.25">
      <c r="A93" s="46">
        <f>IF(DataMeeting9610141822224710369[[#This Row],[z-average]]&lt;&gt;"",(DataMeeting9610141822224710369[[#This Row],[z-average]]-AVERAGE(DataMeeting9610141822224710369[z-average]))/STDEV(DataMeeting9610141822224710369[z-average]),-9)</f>
        <v>0.89661525311447299</v>
      </c>
      <c r="B93" s="52">
        <v>2405416</v>
      </c>
      <c r="C93" s="47">
        <v>273468810</v>
      </c>
      <c r="D93" s="47">
        <v>3</v>
      </c>
      <c r="E93" s="51" t="s">
        <v>63</v>
      </c>
      <c r="F93" s="47" t="s">
        <v>70</v>
      </c>
      <c r="G93" s="47" t="s">
        <v>192</v>
      </c>
      <c r="H93" s="47" t="s">
        <v>193</v>
      </c>
      <c r="I93" s="47">
        <v>199</v>
      </c>
      <c r="J93" s="47">
        <v>38</v>
      </c>
      <c r="K93" s="47" t="s">
        <v>63</v>
      </c>
      <c r="L93" s="47" t="s">
        <v>63</v>
      </c>
      <c r="M93" s="47"/>
      <c r="N9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17</v>
      </c>
      <c r="O9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19</v>
      </c>
      <c r="P9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3" s="47">
        <v>182</v>
      </c>
      <c r="R93" s="47">
        <v>19</v>
      </c>
      <c r="S93" s="47" t="s">
        <v>63</v>
      </c>
      <c r="T93" s="47" t="s">
        <v>63</v>
      </c>
      <c r="U93" s="47"/>
      <c r="V93" s="47"/>
      <c r="W93" s="47"/>
      <c r="X93" s="47"/>
      <c r="Y93" s="47"/>
      <c r="Z93" s="47"/>
      <c r="AA93" s="47"/>
      <c r="AB93" s="47"/>
      <c r="AC93" s="48">
        <f>IF(COUNT(DataMeeting9610141822224710369[[#This Row],[z-1]:[z-20]]),AVERAGE(DataMeeting9610141822224710369[[#This Row],[z-1]:[z-20]]),"")</f>
        <v>0.34225745367209731</v>
      </c>
      <c r="AD9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0.17827459312425867</v>
      </c>
      <c r="AE9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0.50624031421993598</v>
      </c>
      <c r="AF9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4" spans="1:49" x14ac:dyDescent="0.25">
      <c r="A94" s="46">
        <f>IF(DataMeeting9610141822224710369[[#This Row],[z-average]]&lt;&gt;"",(DataMeeting9610141822224710369[[#This Row],[z-average]]-AVERAGE(DataMeeting9610141822224710369[z-average]))/STDEV(DataMeeting9610141822224710369[z-average]),-9)</f>
        <v>0.90135643672165888</v>
      </c>
      <c r="B94" s="52">
        <v>2444820</v>
      </c>
      <c r="C94" s="47">
        <v>663974504</v>
      </c>
      <c r="D94" s="47">
        <v>3</v>
      </c>
      <c r="E94" s="51" t="s">
        <v>63</v>
      </c>
      <c r="F94" s="47" t="s">
        <v>70</v>
      </c>
      <c r="G94" s="47" t="s">
        <v>196</v>
      </c>
      <c r="H94" s="47" t="s">
        <v>197</v>
      </c>
      <c r="I94" s="47">
        <v>204</v>
      </c>
      <c r="J94" s="47">
        <v>28</v>
      </c>
      <c r="K94" s="47" t="s">
        <v>63</v>
      </c>
      <c r="L94" s="47" t="s">
        <v>63</v>
      </c>
      <c r="M94" s="47"/>
      <c r="N9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10</v>
      </c>
      <c r="O9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21</v>
      </c>
      <c r="P94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4" s="47">
        <v>194</v>
      </c>
      <c r="R94" s="47">
        <v>7</v>
      </c>
      <c r="S94" s="47" t="s">
        <v>63</v>
      </c>
      <c r="T94" s="47" t="s">
        <v>63</v>
      </c>
      <c r="U94" s="47"/>
      <c r="V94" s="47"/>
      <c r="W94" s="47"/>
      <c r="X94" s="47"/>
      <c r="Y94" s="47"/>
      <c r="Z94" s="47"/>
      <c r="AA94" s="47"/>
      <c r="AB94" s="47"/>
      <c r="AC94" s="48">
        <f>IF(COUNT(DataMeeting9610141822224710369[[#This Row],[z-1]:[z-20]]),AVERAGE(DataMeeting9610141822224710369[[#This Row],[z-1]:[z-20]]),"")</f>
        <v>0.34387029642462658</v>
      </c>
      <c r="AD9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0.39389349004512075</v>
      </c>
      <c r="AE9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0.2938471028041324</v>
      </c>
      <c r="AF94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5" spans="1:49" x14ac:dyDescent="0.25">
      <c r="A95" s="46">
        <f>IF(DataMeeting9610141822224710369[[#This Row],[z-average]]&lt;&gt;"",(DataMeeting9610141822224710369[[#This Row],[z-average]]-AVERAGE(DataMeeting9610141822224710369[z-average]))/STDEV(DataMeeting9610141822224710369[z-average]),-9)</f>
        <v>0.90704585705028196</v>
      </c>
      <c r="B95" s="52">
        <v>2430396</v>
      </c>
      <c r="C95" s="47">
        <v>622917851</v>
      </c>
      <c r="D95" s="47">
        <v>3</v>
      </c>
      <c r="E95" s="51" t="s">
        <v>63</v>
      </c>
      <c r="F95" s="47" t="s">
        <v>82</v>
      </c>
      <c r="G95" s="47" t="s">
        <v>112</v>
      </c>
      <c r="H95" s="47" t="s">
        <v>113</v>
      </c>
      <c r="I95" s="47">
        <v>210</v>
      </c>
      <c r="J95" s="47">
        <v>16</v>
      </c>
      <c r="K95" s="47" t="s">
        <v>63</v>
      </c>
      <c r="L95" s="47" t="s">
        <v>63</v>
      </c>
      <c r="M95" s="47"/>
      <c r="N9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4</v>
      </c>
      <c r="O9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95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5" s="47">
        <v>206</v>
      </c>
      <c r="R95" s="47">
        <v>13</v>
      </c>
      <c r="S95" s="47" t="s">
        <v>63</v>
      </c>
      <c r="T95" s="47" t="s">
        <v>63</v>
      </c>
      <c r="U95" s="47"/>
      <c r="V95" s="47"/>
      <c r="W95" s="47"/>
      <c r="X95" s="47"/>
      <c r="Y95" s="47"/>
      <c r="Z95" s="47"/>
      <c r="AA95" s="47"/>
      <c r="AB95" s="47"/>
      <c r="AC95" s="48">
        <f>IF(COUNT(DataMeeting9610141822224710369[[#This Row],[z-1]:[z-20]]),AVERAGE(DataMeeting9610141822224710369[[#This Row],[z-1]:[z-20]]),"")</f>
        <v>0.34580570772766167</v>
      </c>
      <c r="AD9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0.6526361663501552</v>
      </c>
      <c r="AE9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95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6" spans="1:49" x14ac:dyDescent="0.25">
      <c r="A96" s="46">
        <f>IF(DataMeeting9610141822224710369[[#This Row],[z-average]]&lt;&gt;"",(DataMeeting9610141822224710369[[#This Row],[z-average]]-AVERAGE(DataMeeting9610141822224710369[z-average]))/STDEV(DataMeeting9610141822224710369[z-average]),-9)</f>
        <v>0.97137837459373677</v>
      </c>
      <c r="B96" s="52">
        <v>2405960</v>
      </c>
      <c r="C96" s="47">
        <v>625002636</v>
      </c>
      <c r="D96" s="47">
        <v>3</v>
      </c>
      <c r="E96" s="51" t="s">
        <v>63</v>
      </c>
      <c r="F96" s="47" t="s">
        <v>77</v>
      </c>
      <c r="G96" s="47" t="s">
        <v>198</v>
      </c>
      <c r="H96" s="47" t="s">
        <v>199</v>
      </c>
      <c r="I96" s="47">
        <v>212</v>
      </c>
      <c r="J96" s="47">
        <v>14</v>
      </c>
      <c r="K96" s="47" t="s">
        <v>63</v>
      </c>
      <c r="L96" s="47" t="s">
        <v>63</v>
      </c>
      <c r="M96" s="47"/>
      <c r="N96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10</v>
      </c>
      <c r="O96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96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6" s="47">
        <v>202</v>
      </c>
      <c r="R96" s="47">
        <v>11</v>
      </c>
      <c r="S96" s="47" t="s">
        <v>63</v>
      </c>
      <c r="T96" s="47" t="s">
        <v>63</v>
      </c>
      <c r="U96" s="47"/>
      <c r="V96" s="47"/>
      <c r="W96" s="47"/>
      <c r="X96" s="47"/>
      <c r="Y96" s="47"/>
      <c r="Z96" s="47"/>
      <c r="AA96" s="47"/>
      <c r="AB96" s="47"/>
      <c r="AC96" s="48">
        <f>IF(COUNT(DataMeeting9610141822224710369[[#This Row],[z-1]:[z-20]]),AVERAGE(DataMeeting9610141822224710369[[#This Row],[z-1]:[z-20]]),"")</f>
        <v>0.36769016597025367</v>
      </c>
      <c r="AD96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0.73888372511849998</v>
      </c>
      <c r="AE96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96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6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6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6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6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6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6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6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6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6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6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6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6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6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6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6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6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6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7" spans="1:49" x14ac:dyDescent="0.25">
      <c r="A97" s="46">
        <f>IF(DataMeeting9610141822224710369[[#This Row],[z-average]]&lt;&gt;"",(DataMeeting9610141822224710369[[#This Row],[z-average]]-AVERAGE(DataMeeting9610141822224710369[z-average]))/STDEV(DataMeeting9610141822224710369[z-average]),-9)</f>
        <v>0.99785521303684155</v>
      </c>
      <c r="B97" s="52">
        <v>2408061</v>
      </c>
      <c r="C97" s="47">
        <v>383487353</v>
      </c>
      <c r="D97" s="47">
        <v>3</v>
      </c>
      <c r="E97" s="51" t="s">
        <v>63</v>
      </c>
      <c r="F97" s="47" t="s">
        <v>89</v>
      </c>
      <c r="G97" s="47" t="s">
        <v>174</v>
      </c>
      <c r="H97" s="47" t="s">
        <v>175</v>
      </c>
      <c r="I97" s="47">
        <v>207</v>
      </c>
      <c r="J97" s="47">
        <v>25</v>
      </c>
      <c r="K97" s="47" t="s">
        <v>63</v>
      </c>
      <c r="L97" s="47" t="s">
        <v>63</v>
      </c>
      <c r="M97" s="47"/>
      <c r="N97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6</v>
      </c>
      <c r="O97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11</v>
      </c>
      <c r="P97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7" s="47">
        <v>201</v>
      </c>
      <c r="R97" s="47">
        <v>14</v>
      </c>
      <c r="S97" s="47" t="s">
        <v>63</v>
      </c>
      <c r="T97" s="47" t="s">
        <v>63</v>
      </c>
      <c r="U97" s="47"/>
      <c r="V97" s="47"/>
      <c r="W97" s="47"/>
      <c r="X97" s="47"/>
      <c r="Y97" s="47"/>
      <c r="Z97" s="47"/>
      <c r="AA97" s="47"/>
      <c r="AB97" s="47"/>
      <c r="AC97" s="48">
        <f>IF(COUNT(DataMeeting9610141822224710369[[#This Row],[z-1]:[z-20]]),AVERAGE(DataMeeting9610141822224710369[[#This Row],[z-1]:[z-20]]),"")</f>
        <v>0.37669698378851468</v>
      </c>
      <c r="AD97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0.52326482819763798</v>
      </c>
      <c r="AE97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97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7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7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7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7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7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7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7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7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7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7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7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7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7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7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7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7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7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8" spans="1:49" x14ac:dyDescent="0.25">
      <c r="A98" s="46">
        <f>IF(DataMeeting9610141822224710369[[#This Row],[z-average]]&lt;&gt;"",(DataMeeting9610141822224710369[[#This Row],[z-average]]-AVERAGE(DataMeeting9610141822224710369[z-average]))/STDEV(DataMeeting9610141822224710369[z-average]),-9)</f>
        <v>1.0621877305802963</v>
      </c>
      <c r="B98" s="52">
        <v>2479936</v>
      </c>
      <c r="C98" s="47">
        <v>831363136</v>
      </c>
      <c r="D98" s="47">
        <v>3</v>
      </c>
      <c r="E98" s="51" t="s">
        <v>63</v>
      </c>
      <c r="F98" s="47" t="s">
        <v>82</v>
      </c>
      <c r="G98" s="47" t="s">
        <v>168</v>
      </c>
      <c r="H98" s="47" t="s">
        <v>169</v>
      </c>
      <c r="I98" s="47">
        <v>209</v>
      </c>
      <c r="J98" s="47">
        <v>23</v>
      </c>
      <c r="K98" s="47" t="s">
        <v>63</v>
      </c>
      <c r="L98" s="47" t="s">
        <v>63</v>
      </c>
      <c r="M98" s="47"/>
      <c r="N9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9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6</v>
      </c>
      <c r="P98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8" s="47">
        <v>196</v>
      </c>
      <c r="R98" s="47">
        <v>17</v>
      </c>
      <c r="S98" s="47" t="s">
        <v>63</v>
      </c>
      <c r="T98" s="47" t="s">
        <v>63</v>
      </c>
      <c r="U98" s="47"/>
      <c r="V98" s="47"/>
      <c r="W98" s="47"/>
      <c r="X98" s="47"/>
      <c r="Y98" s="47"/>
      <c r="Z98" s="47"/>
      <c r="AA98" s="47"/>
      <c r="AB98" s="47"/>
      <c r="AC98" s="48">
        <f>IF(COUNT(DataMeeting9610141822224710369[[#This Row],[z-1]:[z-20]]),AVERAGE(DataMeeting9610141822224710369[[#This Row],[z-1]:[z-20]]),"")</f>
        <v>0.39858144203110668</v>
      </c>
      <c r="AD9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0.60951238696598276</v>
      </c>
      <c r="AE9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0.18765049709623061</v>
      </c>
      <c r="AF98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99" spans="1:49" x14ac:dyDescent="0.25">
      <c r="A99" s="46">
        <f>IF(DataMeeting9610141822224710369[[#This Row],[z-average]]&lt;&gt;"",(DataMeeting9610141822224710369[[#This Row],[z-average]]-AVERAGE(DataMeeting9610141822224710369[z-average]))/STDEV(DataMeeting9610141822224710369[z-average]),-9)</f>
        <v>1.0971986995163356</v>
      </c>
      <c r="B99" s="52">
        <v>2443836</v>
      </c>
      <c r="C99" s="47">
        <v>569476554</v>
      </c>
      <c r="D99" s="47">
        <v>3</v>
      </c>
      <c r="E99" s="51" t="s">
        <v>63</v>
      </c>
      <c r="F99" s="47" t="s">
        <v>77</v>
      </c>
      <c r="G99" s="47" t="s">
        <v>200</v>
      </c>
      <c r="H99" s="47" t="s">
        <v>201</v>
      </c>
      <c r="I99" s="47">
        <v>213</v>
      </c>
      <c r="J99" s="47">
        <v>16</v>
      </c>
      <c r="K99" s="47" t="s">
        <v>63</v>
      </c>
      <c r="L99" s="47" t="s">
        <v>63</v>
      </c>
      <c r="M99" s="47"/>
      <c r="N9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23</v>
      </c>
      <c r="O9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</v>
      </c>
      <c r="P9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99" s="47">
        <v>190</v>
      </c>
      <c r="R99" s="47">
        <v>15</v>
      </c>
      <c r="S99" s="47" t="s">
        <v>63</v>
      </c>
      <c r="T99" s="47" t="s">
        <v>63</v>
      </c>
      <c r="U99" s="47"/>
      <c r="V99" s="47"/>
      <c r="W99" s="47"/>
      <c r="X99" s="47"/>
      <c r="Y99" s="47"/>
      <c r="Z99" s="47"/>
      <c r="AA99" s="47"/>
      <c r="AB99" s="47"/>
      <c r="AC99" s="48">
        <f>IF(COUNT(DataMeeting9610141822224710369[[#This Row],[z-1]:[z-20]]),AVERAGE(DataMeeting9610141822224710369[[#This Row],[z-1]:[z-20]]),"")</f>
        <v>0.41049137680392034</v>
      </c>
      <c r="AD9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0.78200750450267253</v>
      </c>
      <c r="AE9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3.8975249105168093E-2</v>
      </c>
      <c r="AF99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9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9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9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9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9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9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9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9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9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9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9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9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9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9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9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9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9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0" spans="1:49" x14ac:dyDescent="0.25">
      <c r="A100" s="46">
        <f>IF(DataMeeting9610141822224710369[[#This Row],[z-average]]&lt;&gt;"",(DataMeeting9610141822224710369[[#This Row],[z-average]]-AVERAGE(DataMeeting9610141822224710369[z-average]))/STDEV(DataMeeting9610141822224710369[z-average]),-9)</f>
        <v>1.0981469362377725</v>
      </c>
      <c r="B100" s="52">
        <v>2419144</v>
      </c>
      <c r="C100" s="47">
        <v>901454465</v>
      </c>
      <c r="D100" s="47">
        <v>3</v>
      </c>
      <c r="E100" s="51" t="s">
        <v>63</v>
      </c>
      <c r="F100" s="47" t="s">
        <v>82</v>
      </c>
      <c r="G100" s="47" t="s">
        <v>152</v>
      </c>
      <c r="H100" s="47" t="s">
        <v>153</v>
      </c>
      <c r="I100" s="47">
        <v>214</v>
      </c>
      <c r="J100" s="47">
        <v>14</v>
      </c>
      <c r="K100" s="47" t="s">
        <v>63</v>
      </c>
      <c r="L100" s="47" t="s">
        <v>63</v>
      </c>
      <c r="M100" s="47"/>
      <c r="N10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-1</v>
      </c>
      <c r="O10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-1</v>
      </c>
      <c r="P10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0" s="47">
        <v>215</v>
      </c>
      <c r="R100" s="47">
        <v>15</v>
      </c>
      <c r="S100" s="47" t="s">
        <v>63</v>
      </c>
      <c r="T100" s="47" t="s">
        <v>63</v>
      </c>
      <c r="U100" s="47"/>
      <c r="V100" s="47"/>
      <c r="W100" s="47"/>
      <c r="X100" s="47"/>
      <c r="Y100" s="47"/>
      <c r="Z100" s="47"/>
      <c r="AA100" s="47"/>
      <c r="AB100" s="47"/>
      <c r="AC100" s="48">
        <f>IF(COUNT(DataMeeting9610141822224710369[[#This Row],[z-1]:[z-20]]),AVERAGE(DataMeeting9610141822224710369[[#This Row],[z-1]:[z-20]]),"")</f>
        <v>0.41081394535442611</v>
      </c>
      <c r="AD10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0.82513128388684487</v>
      </c>
      <c r="AE10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-3.5033931779926242E-3</v>
      </c>
      <c r="AF10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1" spans="1:49" x14ac:dyDescent="0.25">
      <c r="A101" s="46">
        <f>IF(DataMeeting9610141822224710369[[#This Row],[z-average]]&lt;&gt;"",(DataMeeting9610141822224710369[[#This Row],[z-average]]-AVERAGE(DataMeeting9610141822224710369[z-average]))/STDEV(DataMeeting9610141822224710369[z-average]),-9)</f>
        <v>1.1246237746808769</v>
      </c>
      <c r="B101" s="52">
        <v>2408850</v>
      </c>
      <c r="C101" s="47">
        <v>367284825</v>
      </c>
      <c r="D101" s="47">
        <v>3</v>
      </c>
      <c r="E101" s="51" t="s">
        <v>63</v>
      </c>
      <c r="F101" s="47" t="s">
        <v>82</v>
      </c>
      <c r="G101" s="47" t="s">
        <v>202</v>
      </c>
      <c r="H101" s="47" t="s">
        <v>203</v>
      </c>
      <c r="I101" s="47">
        <v>209</v>
      </c>
      <c r="J101" s="47">
        <v>25</v>
      </c>
      <c r="K101" s="47" t="s">
        <v>63</v>
      </c>
      <c r="L101" s="47" t="s">
        <v>63</v>
      </c>
      <c r="M101" s="47"/>
      <c r="N10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10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6</v>
      </c>
      <c r="P10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1" s="47">
        <v>202</v>
      </c>
      <c r="R101" s="47">
        <v>19</v>
      </c>
      <c r="S101" s="47" t="s">
        <v>63</v>
      </c>
      <c r="T101" s="47" t="s">
        <v>63</v>
      </c>
      <c r="U101" s="47"/>
      <c r="V101" s="47"/>
      <c r="W101" s="47"/>
      <c r="X101" s="47"/>
      <c r="Y101" s="47"/>
      <c r="Z101" s="47"/>
      <c r="AA101" s="47"/>
      <c r="AB101" s="47"/>
      <c r="AC101" s="48">
        <f>IF(COUNT(DataMeeting9610141822224710369[[#This Row],[z-1]:[z-20]]),AVERAGE(DataMeeting9610141822224710369[[#This Row],[z-1]:[z-20]]),"")</f>
        <v>0.41982076317268702</v>
      </c>
      <c r="AD10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0.60951238696598276</v>
      </c>
      <c r="AE10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10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2" spans="1:49" x14ac:dyDescent="0.25">
      <c r="A102" s="53">
        <f>IF(DataMeeting9610141822224710369[[#This Row],[z-average]]&lt;&gt;"",(DataMeeting9610141822224710369[[#This Row],[z-average]]-AVERAGE(DataMeeting9610141822224710369[z-average]))/STDEV(DataMeeting9610141822224710369[z-average]),-9)</f>
        <v>1.2559295336335039</v>
      </c>
      <c r="B102" s="52">
        <v>2425001</v>
      </c>
      <c r="C102" s="47">
        <v>853079238</v>
      </c>
      <c r="D102" s="47">
        <v>3</v>
      </c>
      <c r="E102" s="55" t="s">
        <v>63</v>
      </c>
      <c r="F102" s="54" t="s">
        <v>64</v>
      </c>
      <c r="G102" s="54" t="s">
        <v>160</v>
      </c>
      <c r="H102" s="54" t="s">
        <v>161</v>
      </c>
      <c r="I102" s="54">
        <v>210</v>
      </c>
      <c r="J102" s="47">
        <v>32</v>
      </c>
      <c r="K102" s="54">
        <v>143</v>
      </c>
      <c r="L102" s="54">
        <v>0</v>
      </c>
      <c r="M102" s="54"/>
      <c r="N102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9</v>
      </c>
      <c r="O102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15</v>
      </c>
      <c r="P102" s="54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>31</v>
      </c>
      <c r="Q102" s="54">
        <v>201</v>
      </c>
      <c r="R102" s="54">
        <v>17</v>
      </c>
      <c r="S102" s="54">
        <v>112</v>
      </c>
      <c r="T102" s="54">
        <v>-1</v>
      </c>
      <c r="U102" s="54"/>
      <c r="V102" s="54"/>
      <c r="W102" s="54"/>
      <c r="X102" s="54"/>
      <c r="Y102" s="54"/>
      <c r="Z102" s="54"/>
      <c r="AA102" s="54"/>
      <c r="AB102" s="54"/>
      <c r="AC102" s="56">
        <f>IF(COUNT(DataMeeting9610141822224710369[[#This Row],[z-1]:[z-20]]),AVERAGE(DataMeeting9610141822224710369[[#This Row],[z-1]:[z-20]]),"")</f>
        <v>0.46448799381339079</v>
      </c>
      <c r="AD102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0.6526361663501552</v>
      </c>
      <c r="AE102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0.37880438737045385</v>
      </c>
      <c r="AF102" s="56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>0.36202342771956342</v>
      </c>
      <c r="AG102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2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2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2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2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2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2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2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2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2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2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2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2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2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2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2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2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3" spans="1:49" x14ac:dyDescent="0.25">
      <c r="A103" s="46">
        <f>IF(DataMeeting9610141822224710369[[#This Row],[z-average]]&lt;&gt;"",(DataMeeting9610141822224710369[[#This Row],[z-average]]-AVERAGE(DataMeeting9610141822224710369[z-average]))/STDEV(DataMeeting9610141822224710369[z-average]),-9)</f>
        <v>1.3185695640326789</v>
      </c>
      <c r="B103" s="52">
        <v>2455162</v>
      </c>
      <c r="C103" s="47">
        <v>279783456</v>
      </c>
      <c r="D103" s="47">
        <v>3</v>
      </c>
      <c r="E103" s="51" t="s">
        <v>63</v>
      </c>
      <c r="F103" s="47" t="s">
        <v>89</v>
      </c>
      <c r="G103" s="47" t="s">
        <v>204</v>
      </c>
      <c r="H103" s="47" t="s">
        <v>205</v>
      </c>
      <c r="I103" s="47">
        <v>216</v>
      </c>
      <c r="J103" s="47">
        <v>17</v>
      </c>
      <c r="K103" s="47" t="s">
        <v>63</v>
      </c>
      <c r="L103" s="47" t="s">
        <v>63</v>
      </c>
      <c r="M103" s="47"/>
      <c r="N103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103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103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3" s="47">
        <v>203</v>
      </c>
      <c r="R103" s="47">
        <v>14</v>
      </c>
      <c r="S103" s="47" t="s">
        <v>63</v>
      </c>
      <c r="T103" s="47" t="s">
        <v>63</v>
      </c>
      <c r="U103" s="47"/>
      <c r="V103" s="47"/>
      <c r="W103" s="47"/>
      <c r="X103" s="47"/>
      <c r="Y103" s="47"/>
      <c r="Z103" s="47"/>
      <c r="AA103" s="47"/>
      <c r="AB103" s="47"/>
      <c r="AC103" s="48">
        <f>IF(COUNT(DataMeeting9610141822224710369[[#This Row],[z-1]:[z-20]]),AVERAGE(DataMeeting9610141822224710369[[#This Row],[z-1]:[z-20]]),"")</f>
        <v>0.48579670645096912</v>
      </c>
      <c r="AD103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0.91137884265518976</v>
      </c>
      <c r="AE103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6.0214570246748457E-2</v>
      </c>
      <c r="AF103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3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3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3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3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3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3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3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3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3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3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3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3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3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3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3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3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3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4" spans="1:49" x14ac:dyDescent="0.25">
      <c r="A104" s="46">
        <f>IF(DataMeeting9610141822224710369[[#This Row],[z-average]]&lt;&gt;"",(DataMeeting9610141822224710369[[#This Row],[z-average]]-AVERAGE(DataMeeting9610141822224710369[z-average]))/STDEV(DataMeeting9610141822224710369[z-average]),-9)</f>
        <v>1.4093789200192386</v>
      </c>
      <c r="B104" s="52">
        <v>2459253</v>
      </c>
      <c r="C104" s="47">
        <v>827099933</v>
      </c>
      <c r="D104" s="47">
        <v>3</v>
      </c>
      <c r="E104" s="51" t="s">
        <v>63</v>
      </c>
      <c r="F104" s="47" t="s">
        <v>89</v>
      </c>
      <c r="G104" s="47" t="s">
        <v>206</v>
      </c>
      <c r="H104" s="47" t="s">
        <v>207</v>
      </c>
      <c r="I104" s="47">
        <v>213</v>
      </c>
      <c r="J104" s="47">
        <v>26</v>
      </c>
      <c r="K104" s="47" t="s">
        <v>63</v>
      </c>
      <c r="L104" s="47" t="s">
        <v>63</v>
      </c>
      <c r="M104" s="47"/>
      <c r="N104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</v>
      </c>
      <c r="O104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104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4" s="47">
        <v>212</v>
      </c>
      <c r="R104" s="47">
        <v>23</v>
      </c>
      <c r="S104" s="47" t="s">
        <v>63</v>
      </c>
      <c r="T104" s="47" t="s">
        <v>63</v>
      </c>
      <c r="U104" s="47"/>
      <c r="V104" s="47"/>
      <c r="W104" s="47"/>
      <c r="X104" s="47"/>
      <c r="Y104" s="47"/>
      <c r="Z104" s="47"/>
      <c r="AA104" s="47"/>
      <c r="AB104" s="47"/>
      <c r="AC104" s="48">
        <f>IF(COUNT(DataMeeting9610141822224710369[[#This Row],[z-1]:[z-20]]),AVERAGE(DataMeeting9610141822224710369[[#This Row],[z-1]:[z-20]]),"")</f>
        <v>0.51668798251182213</v>
      </c>
      <c r="AD104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0.78200750450267253</v>
      </c>
      <c r="AE104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0.25136846052097167</v>
      </c>
      <c r="AF104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4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4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4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4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4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4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4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4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4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4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4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4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4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4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4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4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4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5" spans="1:49" x14ac:dyDescent="0.25">
      <c r="A105" s="46">
        <f>IF(DataMeeting9610141822224710369[[#This Row],[z-average]]&lt;&gt;"",(DataMeeting9610141822224710369[[#This Row],[z-average]]-AVERAGE(DataMeeting9610141822224710369[z-average]))/STDEV(DataMeeting9610141822224710369[z-average]),-9)</f>
        <v>1.4415451787909657</v>
      </c>
      <c r="B105" s="52">
        <v>2486615</v>
      </c>
      <c r="C105" s="47">
        <v>450222530</v>
      </c>
      <c r="D105" s="47">
        <v>3</v>
      </c>
      <c r="E105" s="51" t="s">
        <v>63</v>
      </c>
      <c r="F105" s="47" t="s">
        <v>89</v>
      </c>
      <c r="G105" s="47" t="s">
        <v>208</v>
      </c>
      <c r="H105" s="47" t="s">
        <v>209</v>
      </c>
      <c r="I105" s="47">
        <v>214</v>
      </c>
      <c r="J105" s="47">
        <v>25</v>
      </c>
      <c r="K105" s="47" t="s">
        <v>63</v>
      </c>
      <c r="L105" s="47" t="s">
        <v>63</v>
      </c>
      <c r="M105" s="47"/>
      <c r="N105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14</v>
      </c>
      <c r="O105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3</v>
      </c>
      <c r="P105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5" s="47">
        <v>200</v>
      </c>
      <c r="R105" s="47">
        <v>22</v>
      </c>
      <c r="S105" s="47" t="s">
        <v>63</v>
      </c>
      <c r="T105" s="47" t="s">
        <v>63</v>
      </c>
      <c r="U105" s="47"/>
      <c r="V105" s="47"/>
      <c r="W105" s="47"/>
      <c r="X105" s="47"/>
      <c r="Y105" s="47"/>
      <c r="Z105" s="47"/>
      <c r="AA105" s="47"/>
      <c r="AB105" s="47"/>
      <c r="AC105" s="48">
        <f>IF(COUNT(DataMeeting9610141822224710369[[#This Row],[z-1]:[z-20]]),AVERAGE(DataMeeting9610141822224710369[[#This Row],[z-1]:[z-20]]),"")</f>
        <v>0.52763021163311807</v>
      </c>
      <c r="AD105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0.82513128388684487</v>
      </c>
      <c r="AE105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0.23012913937939133</v>
      </c>
      <c r="AF105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5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5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5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5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5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5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5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5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5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5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5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5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5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5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5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5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5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6" spans="1:49" x14ac:dyDescent="0.25">
      <c r="A106" s="53">
        <f>IF(DataMeeting9610141822224710369[[#This Row],[z-average]]&lt;&gt;"",(DataMeeting9610141822224710369[[#This Row],[z-average]]-AVERAGE(DataMeeting9610141822224710369[z-average]))/STDEV(DataMeeting9610141822224710369[z-average]),-9)</f>
        <v>1.5361474816632739</v>
      </c>
      <c r="B106" s="52">
        <v>2407908</v>
      </c>
      <c r="C106" s="47">
        <v>559815927</v>
      </c>
      <c r="D106" s="47">
        <v>3</v>
      </c>
      <c r="E106" s="55" t="s">
        <v>63</v>
      </c>
      <c r="F106" s="54" t="s">
        <v>77</v>
      </c>
      <c r="G106" s="54" t="s">
        <v>180</v>
      </c>
      <c r="H106" s="54" t="s">
        <v>181</v>
      </c>
      <c r="I106" s="54">
        <v>215</v>
      </c>
      <c r="J106" s="47">
        <v>26</v>
      </c>
      <c r="K106" s="54" t="s">
        <v>63</v>
      </c>
      <c r="L106" s="54" t="s">
        <v>63</v>
      </c>
      <c r="M106" s="54"/>
      <c r="N106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3</v>
      </c>
      <c r="O106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7</v>
      </c>
      <c r="P106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6" s="54">
        <v>212</v>
      </c>
      <c r="R106" s="54">
        <v>19</v>
      </c>
      <c r="S106" s="54" t="s">
        <v>63</v>
      </c>
      <c r="T106" s="54" t="s">
        <v>63</v>
      </c>
      <c r="U106" s="54"/>
      <c r="V106" s="54"/>
      <c r="W106" s="54"/>
      <c r="X106" s="54"/>
      <c r="Y106" s="54"/>
      <c r="Z106" s="54"/>
      <c r="AA106" s="54"/>
      <c r="AB106" s="54"/>
      <c r="AC106" s="56">
        <f>IF(COUNT(DataMeeting9610141822224710369[[#This Row],[z-1]:[z-20]]),AVERAGE(DataMeeting9610141822224710369[[#This Row],[z-1]:[z-20]]),"")</f>
        <v>0.55981176189599446</v>
      </c>
      <c r="AD106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0.8682550632710172</v>
      </c>
      <c r="AE106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0.25136846052097167</v>
      </c>
      <c r="AF106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6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6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6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6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6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6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6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6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6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6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6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6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6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6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6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6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6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7" spans="1:49" x14ac:dyDescent="0.25">
      <c r="A107" s="53">
        <f>IF(DataMeeting9610141822224710369[[#This Row],[z-average]]&lt;&gt;"",(DataMeeting9610141822224710369[[#This Row],[z-average]]-AVERAGE(DataMeeting9610141822224710369[z-average]))/STDEV(DataMeeting9610141822224710369[z-average]),-9)</f>
        <v>1.5370957183847109</v>
      </c>
      <c r="B107" s="52">
        <v>2453031</v>
      </c>
      <c r="C107" s="47">
        <v>637232836</v>
      </c>
      <c r="D107" s="47">
        <v>3</v>
      </c>
      <c r="E107" s="55" t="s">
        <v>63</v>
      </c>
      <c r="F107" s="54" t="s">
        <v>64</v>
      </c>
      <c r="G107" s="54" t="s">
        <v>210</v>
      </c>
      <c r="H107" s="54" t="s">
        <v>211</v>
      </c>
      <c r="I107" s="54">
        <v>216</v>
      </c>
      <c r="J107" s="47">
        <v>24</v>
      </c>
      <c r="K107" s="54" t="s">
        <v>63</v>
      </c>
      <c r="L107" s="54" t="s">
        <v>63</v>
      </c>
      <c r="M107" s="54"/>
      <c r="N107" s="54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107" s="54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9</v>
      </c>
      <c r="P107" s="54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7" s="54">
        <v>209</v>
      </c>
      <c r="R107" s="54">
        <v>15</v>
      </c>
      <c r="S107" s="54" t="s">
        <v>63</v>
      </c>
      <c r="T107" s="54" t="s">
        <v>63</v>
      </c>
      <c r="U107" s="54"/>
      <c r="V107" s="54"/>
      <c r="W107" s="54"/>
      <c r="X107" s="54"/>
      <c r="Y107" s="54"/>
      <c r="Z107" s="54"/>
      <c r="AA107" s="54"/>
      <c r="AB107" s="54"/>
      <c r="AC107" s="56">
        <f>IF(COUNT(DataMeeting9610141822224710369[[#This Row],[z-1]:[z-20]]),AVERAGE(DataMeeting9610141822224710369[[#This Row],[z-1]:[z-20]]),"")</f>
        <v>0.56013433044650029</v>
      </c>
      <c r="AD107" s="56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0.91137884265518976</v>
      </c>
      <c r="AE107" s="56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0.20888981823781094</v>
      </c>
      <c r="AF107" s="56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7" s="56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7" s="56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7" s="56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7" s="56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7" s="56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7" s="57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7" s="57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7" s="57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7" s="57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7" s="57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7" s="57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7" s="57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7" s="57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7" s="57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7" s="57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7" s="57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7" s="58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8" spans="1:49" x14ac:dyDescent="0.25">
      <c r="A108" s="46">
        <f>IF(DataMeeting9610141822224710369[[#This Row],[z-average]]&lt;&gt;"",(DataMeeting9610141822224710369[[#This Row],[z-average]]-AVERAGE(DataMeeting9610141822224710369[z-average]))/STDEV(DataMeeting9610141822224710369[z-average]),-9)</f>
        <v>1.6307497845355823</v>
      </c>
      <c r="B108" s="52">
        <v>2454249</v>
      </c>
      <c r="C108" s="47">
        <v>193711616</v>
      </c>
      <c r="D108" s="47">
        <v>3</v>
      </c>
      <c r="E108" s="51" t="s">
        <v>63</v>
      </c>
      <c r="F108" s="47" t="s">
        <v>82</v>
      </c>
      <c r="G108" s="47" t="s">
        <v>212</v>
      </c>
      <c r="H108" s="47" t="s">
        <v>213</v>
      </c>
      <c r="I108" s="47">
        <v>216</v>
      </c>
      <c r="J108" s="47">
        <v>27</v>
      </c>
      <c r="K108" s="47" t="s">
        <v>63</v>
      </c>
      <c r="L108" s="47" t="s">
        <v>63</v>
      </c>
      <c r="M108" s="47"/>
      <c r="N108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13</v>
      </c>
      <c r="O108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18</v>
      </c>
      <c r="P108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8" s="47">
        <v>203</v>
      </c>
      <c r="R108" s="47">
        <v>9</v>
      </c>
      <c r="S108" s="47" t="s">
        <v>63</v>
      </c>
      <c r="T108" s="47" t="s">
        <v>63</v>
      </c>
      <c r="U108" s="47"/>
      <c r="V108" s="47"/>
      <c r="W108" s="47"/>
      <c r="X108" s="47"/>
      <c r="Y108" s="47"/>
      <c r="Z108" s="47"/>
      <c r="AA108" s="47"/>
      <c r="AB108" s="47"/>
      <c r="AC108" s="48">
        <f>IF(COUNT(DataMeeting9610141822224710369[[#This Row],[z-1]:[z-20]]),AVERAGE(DataMeeting9610141822224710369[[#This Row],[z-1]:[z-20]]),"")</f>
        <v>0.59199331215887097</v>
      </c>
      <c r="AD108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0.91137884265518976</v>
      </c>
      <c r="AE108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0.27260778166255206</v>
      </c>
      <c r="AF108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8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8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8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8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8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8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8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8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8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8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8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8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8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8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8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8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8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09" spans="1:49" x14ac:dyDescent="0.25">
      <c r="A109" s="46">
        <f>IF(DataMeeting9610141822224710369[[#This Row],[z-average]]&lt;&gt;"",(DataMeeting9610141822224710369[[#This Row],[z-average]]-AVERAGE(DataMeeting9610141822224710369[z-average]))/STDEV(DataMeeting9610141822224710369[z-average]),-9)</f>
        <v>1.6922375919147252</v>
      </c>
      <c r="B109" s="52">
        <v>2434678</v>
      </c>
      <c r="C109" s="47">
        <v>662844355</v>
      </c>
      <c r="D109" s="47">
        <v>3</v>
      </c>
      <c r="E109" s="51" t="s">
        <v>63</v>
      </c>
      <c r="F109" s="47" t="s">
        <v>77</v>
      </c>
      <c r="G109" s="47" t="s">
        <v>70</v>
      </c>
      <c r="H109" s="47" t="s">
        <v>128</v>
      </c>
      <c r="I109" s="47">
        <v>215</v>
      </c>
      <c r="J109" s="47">
        <v>31</v>
      </c>
      <c r="K109" s="47" t="s">
        <v>63</v>
      </c>
      <c r="L109" s="47" t="s">
        <v>63</v>
      </c>
      <c r="M109" s="47"/>
      <c r="N109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4</v>
      </c>
      <c r="O109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17</v>
      </c>
      <c r="P109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09" s="47">
        <v>211</v>
      </c>
      <c r="R109" s="47">
        <v>14</v>
      </c>
      <c r="S109" s="47" t="s">
        <v>63</v>
      </c>
      <c r="T109" s="47" t="s">
        <v>63</v>
      </c>
      <c r="U109" s="47"/>
      <c r="V109" s="47"/>
      <c r="W109" s="47"/>
      <c r="X109" s="47"/>
      <c r="Y109" s="47"/>
      <c r="Z109" s="47"/>
      <c r="AA109" s="47"/>
      <c r="AB109" s="47"/>
      <c r="AC109" s="48">
        <f>IF(COUNT(DataMeeting9610141822224710369[[#This Row],[z-1]:[z-20]]),AVERAGE(DataMeeting9610141822224710369[[#This Row],[z-1]:[z-20]]),"")</f>
        <v>0.61291006474994536</v>
      </c>
      <c r="AD109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0.8682550632710172</v>
      </c>
      <c r="AE109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0.35756506622887346</v>
      </c>
      <c r="AF109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09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09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09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09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09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09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09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09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09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09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09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09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09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09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09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09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09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10" spans="1:49" x14ac:dyDescent="0.25">
      <c r="A110" s="46">
        <f>IF(DataMeeting9610141822224710369[[#This Row],[z-average]]&lt;&gt;"",(DataMeeting9610141822224710369[[#This Row],[z-average]]-AVERAGE(DataMeeting9610141822224710369[z-average]))/STDEV(DataMeeting9610141822224710369[z-average]),-9)</f>
        <v>1.7263003241293271</v>
      </c>
      <c r="B110" s="52">
        <v>2420342</v>
      </c>
      <c r="C110" s="47">
        <v>967832801</v>
      </c>
      <c r="D110" s="47">
        <v>3</v>
      </c>
      <c r="E110" s="51" t="s">
        <v>63</v>
      </c>
      <c r="F110" s="47" t="s">
        <v>67</v>
      </c>
      <c r="G110" s="47" t="s">
        <v>178</v>
      </c>
      <c r="H110" s="47" t="s">
        <v>179</v>
      </c>
      <c r="I110" s="47">
        <v>218</v>
      </c>
      <c r="J110" s="47">
        <v>26</v>
      </c>
      <c r="K110" s="47" t="s">
        <v>63</v>
      </c>
      <c r="L110" s="47" t="s">
        <v>63</v>
      </c>
      <c r="M110" s="47"/>
      <c r="N110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21</v>
      </c>
      <c r="O110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9</v>
      </c>
      <c r="P110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10" s="47">
        <v>197</v>
      </c>
      <c r="R110" s="47">
        <v>17</v>
      </c>
      <c r="S110" s="47" t="s">
        <v>63</v>
      </c>
      <c r="T110" s="47" t="s">
        <v>63</v>
      </c>
      <c r="U110" s="47"/>
      <c r="V110" s="47"/>
      <c r="W110" s="47"/>
      <c r="X110" s="47"/>
      <c r="Y110" s="47"/>
      <c r="Z110" s="47"/>
      <c r="AA110" s="47"/>
      <c r="AB110" s="47"/>
      <c r="AC110" s="48">
        <f>IF(COUNT(DataMeeting9610141822224710369[[#This Row],[z-1]:[z-20]]),AVERAGE(DataMeeting9610141822224710369[[#This Row],[z-1]:[z-20]]),"")</f>
        <v>0.62449743097225308</v>
      </c>
      <c r="AD110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0.99762640142353454</v>
      </c>
      <c r="AE110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0.25136846052097167</v>
      </c>
      <c r="AF110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10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10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10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10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10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10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10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10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10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10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10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10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10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10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10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10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10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  <row r="111" spans="1:49" x14ac:dyDescent="0.25">
      <c r="A111" s="46">
        <f>IF(DataMeeting9610141822224710369[[#This Row],[z-average]]&lt;&gt;"",(DataMeeting9610141822224710369[[#This Row],[z-average]]-AVERAGE(DataMeeting9610141822224710369[z-average]))/STDEV(DataMeeting9610141822224710369[z-average]),-9)</f>
        <v>1.7575183461796176</v>
      </c>
      <c r="B111" s="52">
        <v>2401208</v>
      </c>
      <c r="C111" s="47">
        <v>118783822</v>
      </c>
      <c r="D111" s="47">
        <v>3</v>
      </c>
      <c r="E111" s="51" t="s">
        <v>63</v>
      </c>
      <c r="F111" s="47" t="s">
        <v>64</v>
      </c>
      <c r="G111" s="47" t="s">
        <v>174</v>
      </c>
      <c r="H111" s="47" t="s">
        <v>175</v>
      </c>
      <c r="I111" s="47">
        <v>218</v>
      </c>
      <c r="J111" s="47">
        <v>27</v>
      </c>
      <c r="K111" s="47" t="s">
        <v>63</v>
      </c>
      <c r="L111" s="47" t="s">
        <v>63</v>
      </c>
      <c r="M111" s="47"/>
      <c r="N111" s="47">
        <f>IF(AND(DataMeeting9610141822224710369[[#This Row],[MAP Spring 2015 Reading]]&lt;&gt;"",DataMeeting9610141822224710369[[#This Row],[MAP Fall 2014 Reading]]&lt;&gt;""),DataMeeting9610141822224710369[[#This Row],[MAP Spring 2015 Reading]]-DataMeeting9610141822224710369[[#This Row],[MAP Fall 2014 Reading]],"")</f>
        <v>7</v>
      </c>
      <c r="O111" s="47">
        <f>IF(AND(DataMeeting9610141822224710369[[#This Row],[AIMSweb Spring 2015 MAZE]]&lt;&gt;"",DataMeeting9610141822224710369[[#This Row],[AIMSweb Fall 2014 MAZE]]&lt;&gt;""),DataMeeting9610141822224710369[[#This Row],[AIMSweb Spring 2015 MAZE]]-DataMeeting9610141822224710369[[#This Row],[AIMSweb Fall 2014 MAZE]],"")</f>
        <v>8</v>
      </c>
      <c r="P111" s="47" t="str">
        <f>IF(AND(DataMeeting9610141822224710369[[#This Row],[AIMSweb Spring 2015 R-CBM]]&lt;&gt;"",DataMeeting9610141822224710369[[#This Row],[AIMSweb Fall 2014 R-CBM]]&lt;&gt;""),DataMeeting9610141822224710369[[#This Row],[AIMSweb Spring 2015 R-CBM]]-DataMeeting9610141822224710369[[#This Row],[AIMSweb Fall 2014 R-CBM]],"")</f>
        <v/>
      </c>
      <c r="Q111" s="47">
        <v>211</v>
      </c>
      <c r="R111" s="47">
        <v>19</v>
      </c>
      <c r="S111" s="47" t="s">
        <v>63</v>
      </c>
      <c r="T111" s="47" t="s">
        <v>63</v>
      </c>
      <c r="U111" s="47"/>
      <c r="V111" s="47"/>
      <c r="W111" s="47"/>
      <c r="X111" s="47"/>
      <c r="Y111" s="47"/>
      <c r="Z111" s="47"/>
      <c r="AA111" s="47"/>
      <c r="AB111" s="47"/>
      <c r="AC111" s="48">
        <f>IF(COUNT(DataMeeting9610141822224710369[[#This Row],[z-1]:[z-20]]),AVERAGE(DataMeeting9610141822224710369[[#This Row],[z-1]:[z-20]]),"")</f>
        <v>0.6351170915430433</v>
      </c>
      <c r="AD111" s="48">
        <f>IF(AND(DataMeeting9610141822224710369[[#This Row],[MAP Spring 2015 Reading]]&lt;&gt;"",I$1&gt;0),(I$1/SUM($I$1:$AB$1))*(DataMeeting9610141822224710369[[#This Row],[MAP Spring 2015 Reading]]-AVERAGE(DataMeeting9610141822224710369[MAP Spring 2015 Reading]))/STDEV(DataMeeting9610141822224710369[MAP Spring 2015 Reading]),"")</f>
        <v>0.99762640142353454</v>
      </c>
      <c r="AE111" s="48">
        <f>IF(AND(DataMeeting9610141822224710369[[#This Row],[AIMSweb Spring 2015 MAZE]]&lt;&gt;"",J$1&gt;0),(J$1/SUM($I$1:$AB$1))*(DataMeeting9610141822224710369[[#This Row],[AIMSweb Spring 2015 MAZE]]-AVERAGE(DataMeeting9610141822224710369[AIMSweb Spring 2015 MAZE]))/STDEV(DataMeeting9610141822224710369[AIMSweb Spring 2015 MAZE]),"")</f>
        <v>0.27260778166255206</v>
      </c>
      <c r="AF111" s="48" t="str">
        <f>IF(AND(DataMeeting9610141822224710369[[#This Row],[AIMSweb Spring 2015 R-CBM]]&lt;&gt;"",K$1&gt;0),(K$1/SUM($I$1:$AB$1))*(DataMeeting9610141822224710369[[#This Row],[AIMSweb Spring 2015 R-CBM]]-AVERAGE(DataMeeting9610141822224710369[AIMSweb Spring 2015 R-CBM]))/STDEV(DataMeeting9610141822224710369[AIMSweb Spring 2015 R-CBM]),"")</f>
        <v/>
      </c>
      <c r="AG111" s="48" t="str">
        <f>IF(AND(DataMeeting9610141822224710369[[#This Row],[AIMSweb Spring 2015 R-CBM errors]]&lt;&gt;"",L$1&gt;0),(L$1/SUM($I$1:$AB$1))*(DataMeeting9610141822224710369[[#This Row],[AIMSweb Spring 2015 R-CBM errors]]-AVERAGE(DataMeeting9610141822224710369[AIMSweb Spring 2015 R-CBM errors]))/STDEV(DataMeeting9610141822224710369[AIMSweb Spring 2015 R-CBM errors]),"")</f>
        <v/>
      </c>
      <c r="AH111" s="48" t="str">
        <f>IF(AND(DataMeeting9610141822224710369[[#This Row],[_]]&lt;&gt;"",M$1&gt;0),(M$1/SUM($I$1:$AB$1))*(DataMeeting9610141822224710369[[#This Row],[_]]-AVERAGE(DataMeeting9610141822224710369[_]))/STDEV(DataMeeting9610141822224710369[_]),"")</f>
        <v/>
      </c>
      <c r="AI111" s="48" t="str">
        <f>IF(AND(DataMeeting9610141822224710369[[#This Row],[Fall to Spring MAP Growth]]&lt;&gt;"",N$1&gt;0),(N$1/SUM($I$1:$AB$1))*(DataMeeting9610141822224710369[[#This Row],[Fall to Spring MAP Growth]]-AVERAGE(DataMeeting9610141822224710369[Fall to Spring MAP Growth]))/STDEV(DataMeeting9610141822224710369[Fall to Spring MAP Growth]),"")</f>
        <v/>
      </c>
      <c r="AJ111" s="48" t="str">
        <f>IF(AND(DataMeeting9610141822224710369[[#This Row],[Fall to Spring MAZE Growth]]&lt;&gt;"",O$1&gt;0),(O$1/SUM($I$1:$AB$1))*(DataMeeting9610141822224710369[[#This Row],[Fall to Spring MAZE Growth]]-AVERAGE(DataMeeting9610141822224710369[Fall to Spring MAZE Growth]))/STDEV(DataMeeting9610141822224710369[Fall to Spring MAZE Growth]),"")</f>
        <v/>
      </c>
      <c r="AK111" s="48" t="str">
        <f>IF(AND(DataMeeting9610141822224710369[[#This Row],[Fall to Spring R-CBM Growth]]&lt;&gt;"",P$1&gt;0),(P$1/SUM($I$1:$AB$1))*(DataMeeting9610141822224710369[[#This Row],[Fall to Spring R-CBM Growth]]-AVERAGE(DataMeeting9610141822224710369[Fall to Spring R-CBM Growth]))/STDEV(DataMeeting9610141822224710369[Fall to Spring R-CBM Growth]),"")</f>
        <v/>
      </c>
      <c r="AL111" s="49" t="str">
        <f>IF(AND(DataMeeting9610141822224710369[[#This Row],[MAP Fall 2014 Reading]]&lt;&gt;"",Q$1&gt;0),(Q$1/SUM($I$1:$AB$1))*(DataMeeting9610141822224710369[[#This Row],[MAP Fall 2014 Reading]]-AVERAGE(DataMeeting9610141822224710369[MAP Fall 2014 Reading]))/STDEV(DataMeeting9610141822224710369[MAP Fall 2014 Reading]),"")</f>
        <v/>
      </c>
      <c r="AM111" s="49" t="str">
        <f>IF(AND(DataMeeting9610141822224710369[[#This Row],[AIMSweb Fall 2014 MAZE]]&lt;&gt;"",R$1&gt;0),(R$1/SUM($I$1:$AB$1))*(DataMeeting9610141822224710369[[#This Row],[AIMSweb Fall 2014 MAZE]]-AVERAGE(DataMeeting9610141822224710369[AIMSweb Fall 2014 MAZE]))/STDEV(DataMeeting9610141822224710369[AIMSweb Fall 2014 MAZE]),"")</f>
        <v/>
      </c>
      <c r="AN111" s="49" t="str">
        <f>IF(AND(DataMeeting9610141822224710369[[#This Row],[AIMSweb Fall 2014 R-CBM]]&lt;&gt;"",S$1&gt;0),(S$1/SUM($I$1:$AB$1))*(DataMeeting9610141822224710369[[#This Row],[AIMSweb Fall 2014 R-CBM]]-AVERAGE(DataMeeting9610141822224710369[AIMSweb Fall 2014 R-CBM]))/STDEV(DataMeeting9610141822224710369[AIMSweb Fall 2014 R-CBM]),"")</f>
        <v/>
      </c>
      <c r="AO111" s="49" t="str">
        <f>IF(AND(DataMeeting9610141822224710369[[#This Row],[AIMSweb Fall 2014 R-CBM errors]]&lt;&gt;"",T$1&gt;0),(T$1/SUM($I$1:$AB$1))*(DataMeeting9610141822224710369[[#This Row],[AIMSweb Fall 2014 R-CBM errors]]-AVERAGE(DataMeeting9610141822224710369[AIMSweb Fall 2014 R-CBM errors]))/STDEV(DataMeeting9610141822224710369[AIMSweb Fall 2014 R-CBM errors]),"")</f>
        <v/>
      </c>
      <c r="AP111" s="49" t="str">
        <f>IF(AND(DataMeeting9610141822224710369[[#This Row],[Measure 13]]&lt;&gt;"",U$1&gt;0),(U$1/SUM($I$1:$AB$1))*(DataMeeting9610141822224710369[[#This Row],[Measure 13]]-AVERAGE(DataMeeting9610141822224710369[Measure 13]))/STDEV(DataMeeting9610141822224710369[Measure 13]),"")</f>
        <v/>
      </c>
      <c r="AQ111" s="49" t="str">
        <f>IF(AND(DataMeeting9610141822224710369[[#This Row],[Measure 14]]&lt;&gt;"",V$1&gt;0),(V$1/SUM($I$1:$AB$1))*(DataMeeting9610141822224710369[[#This Row],[Measure 14]]-AVERAGE(DataMeeting9610141822224710369[Measure 14]))/STDEV(DataMeeting9610141822224710369[Measure 14]),"")</f>
        <v/>
      </c>
      <c r="AR111" s="49" t="str">
        <f>IF(AND(DataMeeting9610141822224710369[[#This Row],[Measure 15]]&lt;&gt;"",W$1&gt;0),(W$1/SUM($I$1:$AB$1))*(DataMeeting9610141822224710369[[#This Row],[Measure 15]]-AVERAGE(DataMeeting9610141822224710369[Measure 15]))/STDEV(DataMeeting9610141822224710369[Measure 15]),"")</f>
        <v/>
      </c>
      <c r="AS111" s="49" t="str">
        <f>IF(AND(DataMeeting9610141822224710369[[#This Row],[Measure 16]]&lt;&gt;"",X$1&gt;0),(X$1/SUM($I$1:$AB$1))*(DataMeeting9610141822224710369[[#This Row],[Measure 16]]-AVERAGE(DataMeeting9610141822224710369[Measure 16]))/STDEV(DataMeeting9610141822224710369[Measure 16]),"")</f>
        <v/>
      </c>
      <c r="AT111" s="49" t="str">
        <f>IF(AND(DataMeeting9610141822224710369[[#This Row],[Measure 17]]&lt;&gt;"",Y$1&gt;0),(Y$1/SUM($I$1:$AB$1))*(DataMeeting9610141822224710369[[#This Row],[Measure 17]]-AVERAGE(DataMeeting9610141822224710369[Measure 17]))/STDEV(DataMeeting9610141822224710369[Measure 17]),"")</f>
        <v/>
      </c>
      <c r="AU111" s="49" t="str">
        <f>IF(AND(DataMeeting9610141822224710369[[#This Row],[Measure 18]]&lt;&gt;"",Z$1&gt;0),(Z$1/SUM($I$1:$AB$1))*(DataMeeting9610141822224710369[[#This Row],[Measure 18]]-AVERAGE(DataMeeting9610141822224710369[Measure 18]))/STDEV(DataMeeting9610141822224710369[Measure 18]),"")</f>
        <v/>
      </c>
      <c r="AV111" s="49" t="str">
        <f>IF(AND(DataMeeting9610141822224710369[[#This Row],[Measure 19]]&lt;&gt;"",AA$1&gt;0),(AA$1/SUM($I$1:$AB$1))*(DataMeeting9610141822224710369[[#This Row],[Measure 19]]-AVERAGE(DataMeeting9610141822224710369[Measure 19]))/STDEV(DataMeeting9610141822224710369[Measure 19]),"")</f>
        <v/>
      </c>
      <c r="AW111" s="50" t="str">
        <f>IF(AND(DataMeeting9610141822224710369[[#This Row],[Measure 20]]&lt;&gt;"",AB$1&gt;0),(AB$1/SUM($I$1:$AB$1))*(DataMeeting9610141822224710369[[#This Row],[Measure 20]]-AVERAGE(DataMeeting9610141822224710369[Measure 20]))/STDEV(DataMeeting9610141822224710369[Measure 20]),"")</f>
        <v/>
      </c>
    </row>
  </sheetData>
  <conditionalFormatting sqref="I13:AB13">
    <cfRule type="notContainsBlanks" dxfId="64" priority="8">
      <formula>LEN(TRIM(I13))&gt;0</formula>
    </cfRule>
    <cfRule type="notContainsBlanks" dxfId="63" priority="15">
      <formula>LEN(TRIM(I13))&gt;0</formula>
    </cfRule>
  </conditionalFormatting>
  <conditionalFormatting sqref="I15:L111 Q15:AB111">
    <cfRule type="containsBlanks" dxfId="62" priority="17" stopIfTrue="1">
      <formula>LEN(TRIM(I15))=0</formula>
    </cfRule>
    <cfRule type="containsBlanks" dxfId="61" priority="18" stopIfTrue="1">
      <formula>LEN(TRIM(I15))=0</formula>
    </cfRule>
    <cfRule type="cellIs" dxfId="60" priority="19" stopIfTrue="1" operator="greaterThanOrEqual">
      <formula>I$8</formula>
    </cfRule>
    <cfRule type="cellIs" dxfId="59" priority="20" stopIfTrue="1" operator="greaterThanOrEqual">
      <formula>I$9</formula>
    </cfRule>
    <cfRule type="cellIs" dxfId="58" priority="21" stopIfTrue="1" operator="greaterThanOrEqual">
      <formula>I$10</formula>
    </cfRule>
    <cfRule type="cellIs" dxfId="57" priority="22" stopIfTrue="1" operator="greaterThanOrEqual">
      <formula>I$11</formula>
    </cfRule>
    <cfRule type="cellIs" dxfId="56" priority="23" stopIfTrue="1" operator="lessThan">
      <formula>I$11</formula>
    </cfRule>
  </conditionalFormatting>
  <conditionalFormatting sqref="E15:E111">
    <cfRule type="cellIs" dxfId="55" priority="7" operator="notEqual">
      <formula>""</formula>
    </cfRule>
  </conditionalFormatting>
  <conditionalFormatting sqref="I14:AW14">
    <cfRule type="cellIs" dxfId="54" priority="6" operator="notEqual">
      <formula>#REF!</formula>
    </cfRule>
  </conditionalFormatting>
  <conditionalFormatting sqref="M15:M11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N11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O11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P111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scale="35" fitToHeight="2" orientation="landscape" r:id="rId1"/>
  <headerFooter>
    <oddHeader>&amp;L&amp;F
Printed: &amp;D&amp;C&amp;A&amp;R&amp;P of &amp;N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 Rdg</vt:lpstr>
      <vt:lpstr>'3 Rdg'!Print_Area</vt:lpstr>
      <vt:lpstr>'3 Rdg'!Print_Titles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Larsen, Adam</dc:creator>
  <cp:lastModifiedBy>Larsen, Adam</cp:lastModifiedBy>
  <cp:lastPrinted>2015-08-12T15:11:20Z</cp:lastPrinted>
  <dcterms:created xsi:type="dcterms:W3CDTF">2010-10-19T19:16:55Z</dcterms:created>
  <dcterms:modified xsi:type="dcterms:W3CDTF">2015-08-12T15:11:22Z</dcterms:modified>
</cp:coreProperties>
</file>